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updateLinks="never" codeName="Ten_skoroszyt" defaultThemeVersion="153222"/>
  <mc:AlternateContent xmlns:mc="http://schemas.openxmlformats.org/markup-compatibility/2006">
    <mc:Choice Requires="x15">
      <x15ac:absPath xmlns:x15ac="http://schemas.microsoft.com/office/spreadsheetml/2010/11/ac" url="\\serwer-fs\users\ewa.dzbik\Desktop\"/>
    </mc:Choice>
  </mc:AlternateContent>
  <bookViews>
    <workbookView xWindow="0" yWindow="0" windowWidth="28800" windowHeight="12000" tabRatio="756"/>
  </bookViews>
  <sheets>
    <sheet name="Powierzenie" sheetId="2" r:id="rId1"/>
    <sheet name="Rachunek I" sheetId="3" r:id="rId2"/>
    <sheet name="Rachunek II" sheetId="6" r:id="rId3"/>
    <sheet name="Rachunek III" sheetId="10" r:id="rId4"/>
    <sheet name="Rachunek IV" sheetId="9" r:id="rId5"/>
    <sheet name="Rachunek V" sheetId="7" r:id="rId6"/>
    <sheet name="RachunekVI" sheetId="8" r:id="rId7"/>
    <sheet name="Rachunek VII" sheetId="11" r:id="rId8"/>
    <sheet name="Rachunek VIII" sheetId="12" r:id="rId9"/>
    <sheet name="Rachunek IX" sheetId="13" r:id="rId10"/>
    <sheet name="Rachunek X" sheetId="14" r:id="rId11"/>
    <sheet name="Rachunek reczny" sheetId="5" r:id="rId12"/>
    <sheet name="dane" sheetId="4" state="hidden" r:id="rId13"/>
  </sheets>
  <functionGroups builtInGroupCount="18"/>
  <definedNames>
    <definedName name="_xlnm.Print_Area" localSheetId="0">Powierzenie!$A$1:$S$34</definedName>
    <definedName name="_xlnm.Print_Area" localSheetId="1">'Rachunek I'!$A$1:$Q$58</definedName>
    <definedName name="_xlnm.Print_Area" localSheetId="2">'Rachunek II'!$A$1:$Q$43</definedName>
    <definedName name="_xlnm.Print_Area" localSheetId="3">'Rachunek III'!$A$1:$Q$43</definedName>
    <definedName name="_xlnm.Print_Area" localSheetId="4">'Rachunek IV'!$A$1:$Q$43</definedName>
    <definedName name="_xlnm.Print_Area" localSheetId="9">'Rachunek IX'!$A$1:$Q$43</definedName>
    <definedName name="_xlnm.Print_Area" localSheetId="11">'Rachunek reczny'!$A$1:$R$52</definedName>
    <definedName name="_xlnm.Print_Area" localSheetId="5">'Rachunek V'!$A$1:$Q$43</definedName>
    <definedName name="_xlnm.Print_Area" localSheetId="7">'Rachunek VII'!$A$1:$Q$43</definedName>
    <definedName name="_xlnm.Print_Area" localSheetId="8">'Rachunek VIII'!$A$1:$Q$43</definedName>
    <definedName name="_xlnm.Print_Area" localSheetId="10">'Rachunek X'!$A$1:$Q$43</definedName>
    <definedName name="_xlnm.Print_Area" localSheetId="6">RachunekVI!$A$1:$Q$43</definedName>
  </definedNames>
  <calcPr calcId="162913"/>
</workbook>
</file>

<file path=xl/calcChain.xml><?xml version="1.0" encoding="utf-8"?>
<calcChain xmlns="http://schemas.openxmlformats.org/spreadsheetml/2006/main">
  <c r="R26" i="2" l="1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L11" i="2" l="1"/>
  <c r="M11" i="2"/>
  <c r="N11" i="2"/>
  <c r="O11" i="2"/>
  <c r="P11" i="2"/>
  <c r="Q11" i="2"/>
  <c r="L12" i="2"/>
  <c r="M12" i="2"/>
  <c r="N12" i="2"/>
  <c r="O12" i="2"/>
  <c r="P12" i="2"/>
  <c r="Q12" i="2"/>
  <c r="L13" i="2"/>
  <c r="M13" i="2"/>
  <c r="N13" i="2"/>
  <c r="O13" i="2"/>
  <c r="P13" i="2"/>
  <c r="Q13" i="2"/>
  <c r="L14" i="2"/>
  <c r="M14" i="2"/>
  <c r="N14" i="2"/>
  <c r="O14" i="2"/>
  <c r="P14" i="2"/>
  <c r="Q14" i="2"/>
  <c r="L15" i="2"/>
  <c r="M15" i="2"/>
  <c r="N15" i="2"/>
  <c r="O15" i="2"/>
  <c r="P15" i="2"/>
  <c r="Q15" i="2"/>
  <c r="L16" i="2"/>
  <c r="M16" i="2"/>
  <c r="N16" i="2"/>
  <c r="O16" i="2"/>
  <c r="P16" i="2"/>
  <c r="Q16" i="2"/>
  <c r="L17" i="2"/>
  <c r="M17" i="2"/>
  <c r="N17" i="2"/>
  <c r="O17" i="2"/>
  <c r="P17" i="2"/>
  <c r="Q17" i="2"/>
  <c r="L18" i="2"/>
  <c r="M18" i="2"/>
  <c r="N18" i="2"/>
  <c r="O18" i="2"/>
  <c r="P18" i="2"/>
  <c r="Q18" i="2"/>
  <c r="L19" i="2"/>
  <c r="M19" i="2"/>
  <c r="N19" i="2"/>
  <c r="O19" i="2"/>
  <c r="P19" i="2"/>
  <c r="Q19" i="2"/>
  <c r="L20" i="2"/>
  <c r="M20" i="2"/>
  <c r="N20" i="2"/>
  <c r="O20" i="2"/>
  <c r="P20" i="2"/>
  <c r="Q20" i="2"/>
  <c r="L21" i="2"/>
  <c r="M21" i="2"/>
  <c r="N21" i="2"/>
  <c r="O21" i="2"/>
  <c r="P21" i="2"/>
  <c r="Q21" i="2"/>
  <c r="L22" i="2"/>
  <c r="M22" i="2"/>
  <c r="N22" i="2"/>
  <c r="O22" i="2"/>
  <c r="P22" i="2"/>
  <c r="Q22" i="2"/>
  <c r="L23" i="2"/>
  <c r="M23" i="2"/>
  <c r="N23" i="2"/>
  <c r="O23" i="2"/>
  <c r="P23" i="2"/>
  <c r="Q23" i="2"/>
  <c r="L24" i="2"/>
  <c r="M24" i="2"/>
  <c r="N24" i="2"/>
  <c r="O24" i="2"/>
  <c r="P24" i="2"/>
  <c r="Q24" i="2"/>
  <c r="L25" i="2"/>
  <c r="M25" i="2"/>
  <c r="N25" i="2"/>
  <c r="O25" i="2"/>
  <c r="P25" i="2"/>
  <c r="Q25" i="2"/>
  <c r="L26" i="2"/>
  <c r="M26" i="2"/>
  <c r="N26" i="2"/>
  <c r="O26" i="2"/>
  <c r="P26" i="2"/>
  <c r="Q26" i="2"/>
  <c r="K11" i="2"/>
  <c r="S11" i="2" s="1"/>
  <c r="K12" i="2"/>
  <c r="S12" i="2" s="1"/>
  <c r="K13" i="2"/>
  <c r="S13" i="2" s="1"/>
  <c r="K14" i="2"/>
  <c r="S14" i="2" s="1"/>
  <c r="K15" i="2"/>
  <c r="S15" i="2" s="1"/>
  <c r="K16" i="2"/>
  <c r="S16" i="2" s="1"/>
  <c r="K17" i="2"/>
  <c r="S17" i="2" s="1"/>
  <c r="K18" i="2"/>
  <c r="S18" i="2" s="1"/>
  <c r="K19" i="2"/>
  <c r="S19" i="2" s="1"/>
  <c r="K20" i="2"/>
  <c r="S20" i="2" s="1"/>
  <c r="K21" i="2"/>
  <c r="S21" i="2" s="1"/>
  <c r="K22" i="2"/>
  <c r="S22" i="2" s="1"/>
  <c r="K23" i="2"/>
  <c r="S23" i="2" s="1"/>
  <c r="K24" i="2"/>
  <c r="S24" i="2" s="1"/>
  <c r="K25" i="2"/>
  <c r="S25" i="2" s="1"/>
  <c r="K26" i="2"/>
  <c r="S26" i="2" s="1"/>
  <c r="A1" i="6" l="1"/>
  <c r="A1" i="10"/>
  <c r="A1" i="9"/>
  <c r="A1" i="7"/>
  <c r="A1" i="8"/>
  <c r="A1" i="11"/>
  <c r="A1" i="12"/>
  <c r="A1" i="13"/>
  <c r="A17" i="3" l="1"/>
  <c r="B17" i="3"/>
  <c r="C17" i="3"/>
  <c r="D17" i="3"/>
  <c r="E17" i="3"/>
  <c r="I17" i="3"/>
  <c r="F17" i="5" l="1"/>
  <c r="F17" i="14"/>
  <c r="F17" i="13"/>
  <c r="F17" i="12"/>
  <c r="F17" i="11"/>
  <c r="F17" i="8"/>
  <c r="F17" i="7"/>
  <c r="F17" i="9"/>
  <c r="F17" i="10"/>
  <c r="F17" i="6"/>
  <c r="E18" i="3" l="1"/>
  <c r="D3" i="5"/>
  <c r="D3" i="14"/>
  <c r="D3" i="13"/>
  <c r="D3" i="12"/>
  <c r="D3" i="11"/>
  <c r="D3" i="8"/>
  <c r="D3" i="7"/>
  <c r="D3" i="9"/>
  <c r="D3" i="10"/>
  <c r="D3" i="6"/>
  <c r="D3" i="3"/>
  <c r="Q28" i="5" l="1"/>
  <c r="Q27" i="5"/>
  <c r="Q26" i="5"/>
  <c r="Q25" i="5"/>
  <c r="Q24" i="5"/>
  <c r="Q23" i="5"/>
  <c r="Q22" i="5"/>
  <c r="Q21" i="5"/>
  <c r="Q20" i="5"/>
  <c r="Q19" i="5"/>
  <c r="Q18" i="5"/>
  <c r="Q33" i="11"/>
  <c r="Q32" i="13"/>
  <c r="Q29" i="14"/>
  <c r="Q28" i="12"/>
  <c r="Q25" i="8"/>
  <c r="Q24" i="13"/>
  <c r="Q22" i="13"/>
  <c r="Q20" i="12"/>
  <c r="P25" i="5"/>
  <c r="O25" i="5"/>
  <c r="N25" i="5"/>
  <c r="M25" i="5"/>
  <c r="L25" i="5"/>
  <c r="K25" i="5"/>
  <c r="J25" i="5"/>
  <c r="Q29" i="8"/>
  <c r="Q28" i="13"/>
  <c r="Q21" i="14"/>
  <c r="Q18" i="14"/>
  <c r="Q34" i="14"/>
  <c r="Q33" i="14"/>
  <c r="Q31" i="14"/>
  <c r="Q30" i="14"/>
  <c r="Q27" i="14"/>
  <c r="Q26" i="14"/>
  <c r="Q23" i="14"/>
  <c r="Q34" i="13"/>
  <c r="Q31" i="13"/>
  <c r="Q30" i="13"/>
  <c r="Q27" i="13"/>
  <c r="Q26" i="13"/>
  <c r="Q23" i="13"/>
  <c r="Q18" i="13"/>
  <c r="Q34" i="12"/>
  <c r="Q31" i="12"/>
  <c r="Q30" i="12"/>
  <c r="Q27" i="12"/>
  <c r="Q26" i="12"/>
  <c r="Q23" i="12"/>
  <c r="Q34" i="11"/>
  <c r="Q31" i="11"/>
  <c r="Q30" i="11"/>
  <c r="Q27" i="11"/>
  <c r="Q26" i="11"/>
  <c r="Q25" i="11"/>
  <c r="Q23" i="11"/>
  <c r="Q18" i="11"/>
  <c r="Q34" i="8"/>
  <c r="Q31" i="8"/>
  <c r="Q30" i="8"/>
  <c r="Q27" i="8"/>
  <c r="Q26" i="8"/>
  <c r="Q23" i="8"/>
  <c r="Q34" i="7"/>
  <c r="Q33" i="7"/>
  <c r="Q31" i="7"/>
  <c r="Q30" i="7"/>
  <c r="Q29" i="7"/>
  <c r="Q27" i="7"/>
  <c r="Q26" i="7"/>
  <c r="Q25" i="7"/>
  <c r="Q23" i="7"/>
  <c r="Q19" i="7"/>
  <c r="Q18" i="7"/>
  <c r="Q34" i="9"/>
  <c r="Q31" i="9"/>
  <c r="Q30" i="9"/>
  <c r="Q27" i="9"/>
  <c r="Q26" i="9"/>
  <c r="Q23" i="9"/>
  <c r="Q22" i="9"/>
  <c r="Q19" i="9"/>
  <c r="Q18" i="9"/>
  <c r="Q34" i="10"/>
  <c r="Q31" i="10"/>
  <c r="Q30" i="10"/>
  <c r="Q27" i="10"/>
  <c r="Q26" i="10"/>
  <c r="Q23" i="10"/>
  <c r="Q19" i="10"/>
  <c r="Q34" i="6"/>
  <c r="Q33" i="6"/>
  <c r="Q31" i="6"/>
  <c r="Q30" i="6"/>
  <c r="Q29" i="6"/>
  <c r="Q27" i="6"/>
  <c r="Q26" i="6"/>
  <c r="Q25" i="6"/>
  <c r="Q23" i="6"/>
  <c r="Q22" i="6"/>
  <c r="Q19" i="6"/>
  <c r="Q34" i="3"/>
  <c r="Q31" i="3"/>
  <c r="Q30" i="3"/>
  <c r="Q27" i="3"/>
  <c r="Q26" i="3"/>
  <c r="Q23" i="3"/>
  <c r="Q22" i="3"/>
  <c r="Q19" i="13"/>
  <c r="Q22" i="7" l="1"/>
  <c r="Q22" i="14"/>
  <c r="Q22" i="10"/>
  <c r="Q22" i="8"/>
  <c r="Q22" i="11"/>
  <c r="Q22" i="12"/>
  <c r="Q24" i="6"/>
  <c r="Q28" i="6"/>
  <c r="Q32" i="6"/>
  <c r="Q24" i="7"/>
  <c r="Q28" i="7"/>
  <c r="Q32" i="7"/>
  <c r="Q29" i="11"/>
  <c r="Q25" i="12"/>
  <c r="Q29" i="12"/>
  <c r="Q33" i="12"/>
  <c r="Q25" i="14"/>
  <c r="Q33" i="8"/>
  <c r="Q24" i="12"/>
  <c r="Q32" i="12"/>
  <c r="Q28" i="9"/>
  <c r="Q32" i="9"/>
  <c r="Q28" i="8"/>
  <c r="Q24" i="3"/>
  <c r="Q32" i="3"/>
  <c r="Q24" i="10"/>
  <c r="Q28" i="10"/>
  <c r="Q29" i="9"/>
  <c r="Q25" i="3"/>
  <c r="Q29" i="3"/>
  <c r="Q33" i="3"/>
  <c r="Q25" i="10"/>
  <c r="Q29" i="10"/>
  <c r="Q33" i="10"/>
  <c r="Q24" i="11"/>
  <c r="Q28" i="11"/>
  <c r="Q32" i="11"/>
  <c r="Q25" i="13"/>
  <c r="Q29" i="13"/>
  <c r="Q33" i="13"/>
  <c r="Q24" i="14"/>
  <c r="Q28" i="14"/>
  <c r="Q32" i="14"/>
  <c r="Q24" i="9"/>
  <c r="Q24" i="8"/>
  <c r="Q32" i="8"/>
  <c r="Q28" i="3"/>
  <c r="Q32" i="10"/>
  <c r="Q25" i="9"/>
  <c r="Q33" i="9"/>
  <c r="Q18" i="3"/>
  <c r="Q18" i="10"/>
  <c r="Q18" i="12"/>
  <c r="Q21" i="11"/>
  <c r="Q21" i="6"/>
  <c r="Q21" i="10"/>
  <c r="Q21" i="8"/>
  <c r="Q21" i="12"/>
  <c r="Q20" i="9"/>
  <c r="Q20" i="14"/>
  <c r="Q20" i="13"/>
  <c r="Q19" i="14"/>
  <c r="Q19" i="3"/>
  <c r="Q19" i="8"/>
  <c r="Q19" i="11"/>
  <c r="Q19" i="12"/>
  <c r="Q21" i="3"/>
  <c r="Q21" i="9"/>
  <c r="Q21" i="7"/>
  <c r="Q21" i="13"/>
  <c r="Q20" i="7"/>
  <c r="Q20" i="8"/>
  <c r="Q20" i="3"/>
  <c r="Q20" i="6"/>
  <c r="Q20" i="11"/>
  <c r="Q20" i="10"/>
  <c r="Q18" i="6"/>
  <c r="Q18" i="8"/>
  <c r="G3" i="3" l="1"/>
  <c r="G3" i="5" s="1"/>
  <c r="G3" i="10" l="1"/>
  <c r="G3" i="11"/>
  <c r="G3" i="9"/>
  <c r="G3" i="12"/>
  <c r="G3" i="7"/>
  <c r="G3" i="13"/>
  <c r="G3" i="6"/>
  <c r="G3" i="8"/>
  <c r="G3" i="14"/>
  <c r="K10" i="2"/>
  <c r="I27" i="2"/>
  <c r="K26" i="3"/>
  <c r="K26" i="9" s="1"/>
  <c r="L10" i="2"/>
  <c r="P33" i="2"/>
  <c r="K18" i="3"/>
  <c r="K18" i="9" s="1"/>
  <c r="Q10" i="2"/>
  <c r="P10" i="2"/>
  <c r="O10" i="2"/>
  <c r="N10" i="2"/>
  <c r="M10" i="2"/>
  <c r="M58" i="3"/>
  <c r="M43" i="6"/>
  <c r="M43" i="10"/>
  <c r="M43" i="9"/>
  <c r="M43" i="7"/>
  <c r="M43" i="8"/>
  <c r="M43" i="11"/>
  <c r="M43" i="12"/>
  <c r="M43" i="13"/>
  <c r="M43" i="14"/>
  <c r="M52" i="5"/>
  <c r="A1" i="5"/>
  <c r="N28" i="5"/>
  <c r="N27" i="5"/>
  <c r="N26" i="5"/>
  <c r="N24" i="5"/>
  <c r="N23" i="5"/>
  <c r="N22" i="5"/>
  <c r="N21" i="5"/>
  <c r="N20" i="5"/>
  <c r="N19" i="5"/>
  <c r="N18" i="5"/>
  <c r="B7" i="3"/>
  <c r="B7" i="5"/>
  <c r="B7" i="14"/>
  <c r="H17" i="5"/>
  <c r="H17" i="14"/>
  <c r="H17" i="13"/>
  <c r="H17" i="12"/>
  <c r="H17" i="11"/>
  <c r="H17" i="8"/>
  <c r="H17" i="7"/>
  <c r="H17" i="9"/>
  <c r="H17" i="10"/>
  <c r="H17" i="6"/>
  <c r="H35" i="14"/>
  <c r="R34" i="14"/>
  <c r="I34" i="14"/>
  <c r="J34" i="14" s="1"/>
  <c r="F34" i="14"/>
  <c r="E34" i="14"/>
  <c r="D34" i="14"/>
  <c r="C34" i="14"/>
  <c r="B34" i="14"/>
  <c r="A34" i="14"/>
  <c r="R33" i="14"/>
  <c r="I33" i="14"/>
  <c r="J33" i="14" s="1"/>
  <c r="F33" i="14"/>
  <c r="E33" i="14"/>
  <c r="D33" i="14"/>
  <c r="C33" i="14"/>
  <c r="B33" i="14"/>
  <c r="A33" i="14"/>
  <c r="R32" i="14"/>
  <c r="I32" i="14"/>
  <c r="J32" i="14" s="1"/>
  <c r="F32" i="14"/>
  <c r="E32" i="14"/>
  <c r="D32" i="14"/>
  <c r="C32" i="14"/>
  <c r="B32" i="14"/>
  <c r="A32" i="14"/>
  <c r="R31" i="14"/>
  <c r="I31" i="14"/>
  <c r="J31" i="14" s="1"/>
  <c r="F31" i="14"/>
  <c r="E31" i="14"/>
  <c r="D31" i="14"/>
  <c r="C31" i="14"/>
  <c r="B31" i="14"/>
  <c r="A31" i="14"/>
  <c r="R30" i="14"/>
  <c r="I30" i="14"/>
  <c r="J30" i="14" s="1"/>
  <c r="F30" i="14"/>
  <c r="E30" i="14"/>
  <c r="D30" i="14"/>
  <c r="C30" i="14"/>
  <c r="B30" i="14"/>
  <c r="A30" i="14"/>
  <c r="R29" i="14"/>
  <c r="I29" i="14"/>
  <c r="J29" i="14" s="1"/>
  <c r="F29" i="14"/>
  <c r="E29" i="14"/>
  <c r="D29" i="14"/>
  <c r="C29" i="14"/>
  <c r="B29" i="14"/>
  <c r="A29" i="14"/>
  <c r="R28" i="14"/>
  <c r="I28" i="14"/>
  <c r="J28" i="14" s="1"/>
  <c r="F28" i="14"/>
  <c r="E28" i="14"/>
  <c r="D28" i="14"/>
  <c r="C28" i="14"/>
  <c r="B28" i="14"/>
  <c r="A28" i="14"/>
  <c r="R27" i="14"/>
  <c r="I27" i="14"/>
  <c r="J27" i="14" s="1"/>
  <c r="F27" i="14"/>
  <c r="E27" i="14"/>
  <c r="D27" i="14"/>
  <c r="C27" i="14"/>
  <c r="B27" i="14"/>
  <c r="A27" i="14"/>
  <c r="R26" i="14"/>
  <c r="I26" i="14"/>
  <c r="J26" i="14" s="1"/>
  <c r="F26" i="14"/>
  <c r="E26" i="14"/>
  <c r="D26" i="14"/>
  <c r="C26" i="14"/>
  <c r="B26" i="14"/>
  <c r="A26" i="14"/>
  <c r="R25" i="14"/>
  <c r="I25" i="14"/>
  <c r="J25" i="14" s="1"/>
  <c r="F25" i="14"/>
  <c r="E25" i="14"/>
  <c r="D25" i="14"/>
  <c r="C25" i="14"/>
  <c r="B25" i="14"/>
  <c r="A25" i="14"/>
  <c r="R24" i="14"/>
  <c r="I24" i="14"/>
  <c r="J24" i="14" s="1"/>
  <c r="F24" i="14"/>
  <c r="E24" i="14"/>
  <c r="D24" i="14"/>
  <c r="C24" i="14"/>
  <c r="B24" i="14"/>
  <c r="A24" i="14"/>
  <c r="R23" i="14"/>
  <c r="I23" i="14"/>
  <c r="J23" i="14" s="1"/>
  <c r="F23" i="14"/>
  <c r="E23" i="14"/>
  <c r="D23" i="14"/>
  <c r="C23" i="14"/>
  <c r="B23" i="14"/>
  <c r="A23" i="14"/>
  <c r="R22" i="14"/>
  <c r="I22" i="14"/>
  <c r="J22" i="14" s="1"/>
  <c r="F22" i="14"/>
  <c r="E22" i="14"/>
  <c r="D22" i="14"/>
  <c r="C22" i="14"/>
  <c r="B22" i="14"/>
  <c r="A22" i="14"/>
  <c r="R21" i="14"/>
  <c r="I21" i="14"/>
  <c r="J21" i="14" s="1"/>
  <c r="F21" i="14"/>
  <c r="E21" i="14"/>
  <c r="D21" i="14"/>
  <c r="C21" i="14"/>
  <c r="B21" i="14"/>
  <c r="A21" i="14"/>
  <c r="R20" i="14"/>
  <c r="I20" i="14"/>
  <c r="J20" i="14" s="1"/>
  <c r="F20" i="14"/>
  <c r="E20" i="14"/>
  <c r="D20" i="14"/>
  <c r="C20" i="14"/>
  <c r="B20" i="14"/>
  <c r="A20" i="14"/>
  <c r="R19" i="14"/>
  <c r="I19" i="14"/>
  <c r="J19" i="14" s="1"/>
  <c r="F19" i="14"/>
  <c r="E19" i="14"/>
  <c r="D19" i="14"/>
  <c r="C19" i="14"/>
  <c r="B19" i="14"/>
  <c r="A19" i="14"/>
  <c r="R18" i="14"/>
  <c r="I18" i="14"/>
  <c r="J18" i="14" s="1"/>
  <c r="F18" i="14"/>
  <c r="E18" i="14"/>
  <c r="D18" i="14"/>
  <c r="C18" i="14"/>
  <c r="B18" i="14"/>
  <c r="A18" i="14"/>
  <c r="J17" i="14"/>
  <c r="I17" i="14"/>
  <c r="E17" i="14"/>
  <c r="D17" i="14"/>
  <c r="C17" i="14"/>
  <c r="B17" i="14"/>
  <c r="A17" i="14"/>
  <c r="C15" i="14"/>
  <c r="C13" i="14"/>
  <c r="B9" i="14"/>
  <c r="B8" i="14"/>
  <c r="O19" i="5"/>
  <c r="O20" i="5"/>
  <c r="O21" i="5"/>
  <c r="O22" i="5"/>
  <c r="O23" i="5"/>
  <c r="O24" i="5"/>
  <c r="O26" i="5"/>
  <c r="O27" i="5"/>
  <c r="O28" i="5"/>
  <c r="O18" i="5"/>
  <c r="C17" i="5"/>
  <c r="D17" i="5"/>
  <c r="J17" i="5"/>
  <c r="I17" i="5"/>
  <c r="E17" i="5"/>
  <c r="B17" i="5"/>
  <c r="A17" i="5"/>
  <c r="J17" i="13"/>
  <c r="I17" i="13"/>
  <c r="E17" i="13"/>
  <c r="D17" i="13"/>
  <c r="C17" i="13"/>
  <c r="B17" i="13"/>
  <c r="A17" i="13"/>
  <c r="J17" i="12"/>
  <c r="I17" i="12"/>
  <c r="E17" i="12"/>
  <c r="D17" i="12"/>
  <c r="C17" i="12"/>
  <c r="B17" i="12"/>
  <c r="A17" i="12"/>
  <c r="J17" i="11"/>
  <c r="I17" i="11"/>
  <c r="E17" i="11"/>
  <c r="D17" i="11"/>
  <c r="C17" i="11"/>
  <c r="B17" i="11"/>
  <c r="A17" i="11"/>
  <c r="J17" i="8"/>
  <c r="I17" i="8"/>
  <c r="E17" i="8"/>
  <c r="D17" i="8"/>
  <c r="C17" i="8"/>
  <c r="B17" i="8"/>
  <c r="A17" i="8"/>
  <c r="J17" i="7"/>
  <c r="I17" i="7"/>
  <c r="E17" i="7"/>
  <c r="D17" i="7"/>
  <c r="C17" i="7"/>
  <c r="B17" i="7"/>
  <c r="A17" i="7"/>
  <c r="J17" i="9"/>
  <c r="I17" i="9"/>
  <c r="E17" i="9"/>
  <c r="D17" i="9"/>
  <c r="C17" i="9"/>
  <c r="B17" i="9"/>
  <c r="A17" i="9"/>
  <c r="J17" i="10"/>
  <c r="I17" i="10"/>
  <c r="E17" i="10"/>
  <c r="D17" i="10"/>
  <c r="C17" i="10"/>
  <c r="B17" i="10"/>
  <c r="A17" i="10"/>
  <c r="J17" i="6"/>
  <c r="I17" i="6"/>
  <c r="E17" i="6"/>
  <c r="D17" i="6"/>
  <c r="C17" i="6"/>
  <c r="B17" i="6"/>
  <c r="A17" i="6"/>
  <c r="J17" i="3"/>
  <c r="R34" i="13"/>
  <c r="R33" i="13"/>
  <c r="R32" i="13"/>
  <c r="R31" i="13"/>
  <c r="R30" i="13"/>
  <c r="R29" i="13"/>
  <c r="R28" i="13"/>
  <c r="R27" i="13"/>
  <c r="R26" i="13"/>
  <c r="R25" i="13"/>
  <c r="R24" i="13"/>
  <c r="R23" i="13"/>
  <c r="R22" i="13"/>
  <c r="R21" i="13"/>
  <c r="R20" i="13"/>
  <c r="R19" i="13"/>
  <c r="R18" i="13"/>
  <c r="H35" i="13"/>
  <c r="I34" i="13"/>
  <c r="J34" i="13" s="1"/>
  <c r="F34" i="13"/>
  <c r="E34" i="13"/>
  <c r="D34" i="13"/>
  <c r="C34" i="13"/>
  <c r="B34" i="13"/>
  <c r="A34" i="13"/>
  <c r="I33" i="13"/>
  <c r="J33" i="13" s="1"/>
  <c r="F33" i="13"/>
  <c r="E33" i="13"/>
  <c r="D33" i="13"/>
  <c r="C33" i="13"/>
  <c r="B33" i="13"/>
  <c r="A33" i="13"/>
  <c r="I32" i="13"/>
  <c r="J32" i="13" s="1"/>
  <c r="F32" i="13"/>
  <c r="E32" i="13"/>
  <c r="D32" i="13"/>
  <c r="C32" i="13"/>
  <c r="B32" i="13"/>
  <c r="A32" i="13"/>
  <c r="I31" i="13"/>
  <c r="J31" i="13" s="1"/>
  <c r="F31" i="13"/>
  <c r="E31" i="13"/>
  <c r="D31" i="13"/>
  <c r="C31" i="13"/>
  <c r="B31" i="13"/>
  <c r="A31" i="13"/>
  <c r="I30" i="13"/>
  <c r="J30" i="13" s="1"/>
  <c r="F30" i="13"/>
  <c r="E30" i="13"/>
  <c r="D30" i="13"/>
  <c r="C30" i="13"/>
  <c r="B30" i="13"/>
  <c r="A30" i="13"/>
  <c r="I29" i="13"/>
  <c r="J29" i="13" s="1"/>
  <c r="F29" i="13"/>
  <c r="E29" i="13"/>
  <c r="D29" i="13"/>
  <c r="C29" i="13"/>
  <c r="B29" i="13"/>
  <c r="A29" i="13"/>
  <c r="I28" i="13"/>
  <c r="J28" i="13" s="1"/>
  <c r="F28" i="13"/>
  <c r="E28" i="13"/>
  <c r="D28" i="13"/>
  <c r="C28" i="13"/>
  <c r="B28" i="13"/>
  <c r="A28" i="13"/>
  <c r="I27" i="13"/>
  <c r="J27" i="13" s="1"/>
  <c r="F27" i="13"/>
  <c r="E27" i="13"/>
  <c r="D27" i="13"/>
  <c r="C27" i="13"/>
  <c r="B27" i="13"/>
  <c r="A27" i="13"/>
  <c r="I26" i="13"/>
  <c r="J26" i="13" s="1"/>
  <c r="F26" i="13"/>
  <c r="E26" i="13"/>
  <c r="D26" i="13"/>
  <c r="C26" i="13"/>
  <c r="B26" i="13"/>
  <c r="A26" i="13"/>
  <c r="I25" i="13"/>
  <c r="J25" i="13" s="1"/>
  <c r="F25" i="13"/>
  <c r="E25" i="13"/>
  <c r="D25" i="13"/>
  <c r="C25" i="13"/>
  <c r="B25" i="13"/>
  <c r="A25" i="13"/>
  <c r="I24" i="13"/>
  <c r="J24" i="13" s="1"/>
  <c r="F24" i="13"/>
  <c r="E24" i="13"/>
  <c r="D24" i="13"/>
  <c r="C24" i="13"/>
  <c r="B24" i="13"/>
  <c r="A24" i="13"/>
  <c r="I23" i="13"/>
  <c r="J23" i="13" s="1"/>
  <c r="F23" i="13"/>
  <c r="E23" i="13"/>
  <c r="D23" i="13"/>
  <c r="C23" i="13"/>
  <c r="B23" i="13"/>
  <c r="A23" i="13"/>
  <c r="I22" i="13"/>
  <c r="J22" i="13" s="1"/>
  <c r="F22" i="13"/>
  <c r="E22" i="13"/>
  <c r="D22" i="13"/>
  <c r="C22" i="13"/>
  <c r="B22" i="13"/>
  <c r="A22" i="13"/>
  <c r="I21" i="13"/>
  <c r="J21" i="13" s="1"/>
  <c r="F21" i="13"/>
  <c r="E21" i="13"/>
  <c r="D21" i="13"/>
  <c r="C21" i="13"/>
  <c r="B21" i="13"/>
  <c r="A21" i="13"/>
  <c r="I20" i="13"/>
  <c r="J20" i="13" s="1"/>
  <c r="F20" i="13"/>
  <c r="E20" i="13"/>
  <c r="D20" i="13"/>
  <c r="C20" i="13"/>
  <c r="B20" i="13"/>
  <c r="A20" i="13"/>
  <c r="I19" i="13"/>
  <c r="J19" i="13" s="1"/>
  <c r="F19" i="13"/>
  <c r="E19" i="13"/>
  <c r="D19" i="13"/>
  <c r="C19" i="13"/>
  <c r="B19" i="13"/>
  <c r="A19" i="13"/>
  <c r="I18" i="13"/>
  <c r="J18" i="13" s="1"/>
  <c r="F18" i="13"/>
  <c r="E18" i="13"/>
  <c r="D18" i="13"/>
  <c r="C18" i="13"/>
  <c r="B18" i="13"/>
  <c r="A18" i="13"/>
  <c r="C15" i="13"/>
  <c r="C13" i="13"/>
  <c r="B9" i="13"/>
  <c r="B8" i="13"/>
  <c r="B7" i="13"/>
  <c r="R34" i="12"/>
  <c r="R33" i="12"/>
  <c r="R32" i="12"/>
  <c r="R31" i="12"/>
  <c r="R30" i="12"/>
  <c r="R29" i="12"/>
  <c r="R28" i="12"/>
  <c r="R27" i="12"/>
  <c r="R26" i="12"/>
  <c r="R25" i="12"/>
  <c r="R24" i="12"/>
  <c r="R23" i="12"/>
  <c r="R22" i="12"/>
  <c r="R21" i="12"/>
  <c r="R20" i="12"/>
  <c r="R19" i="12"/>
  <c r="R18" i="12"/>
  <c r="H35" i="12"/>
  <c r="I34" i="12"/>
  <c r="J34" i="12" s="1"/>
  <c r="F34" i="12"/>
  <c r="E34" i="12"/>
  <c r="D34" i="12"/>
  <c r="C34" i="12"/>
  <c r="B34" i="12"/>
  <c r="A34" i="12"/>
  <c r="I33" i="12"/>
  <c r="J33" i="12" s="1"/>
  <c r="F33" i="12"/>
  <c r="E33" i="12"/>
  <c r="D33" i="12"/>
  <c r="C33" i="12"/>
  <c r="B33" i="12"/>
  <c r="A33" i="12"/>
  <c r="I32" i="12"/>
  <c r="J32" i="12" s="1"/>
  <c r="F32" i="12"/>
  <c r="E32" i="12"/>
  <c r="D32" i="12"/>
  <c r="C32" i="12"/>
  <c r="B32" i="12"/>
  <c r="A32" i="12"/>
  <c r="I31" i="12"/>
  <c r="J31" i="12" s="1"/>
  <c r="F31" i="12"/>
  <c r="E31" i="12"/>
  <c r="D31" i="12"/>
  <c r="C31" i="12"/>
  <c r="B31" i="12"/>
  <c r="A31" i="12"/>
  <c r="I30" i="12"/>
  <c r="J30" i="12" s="1"/>
  <c r="F30" i="12"/>
  <c r="E30" i="12"/>
  <c r="D30" i="12"/>
  <c r="C30" i="12"/>
  <c r="B30" i="12"/>
  <c r="A30" i="12"/>
  <c r="I29" i="12"/>
  <c r="J29" i="12" s="1"/>
  <c r="F29" i="12"/>
  <c r="E29" i="12"/>
  <c r="D29" i="12"/>
  <c r="C29" i="12"/>
  <c r="B29" i="12"/>
  <c r="A29" i="12"/>
  <c r="I28" i="12"/>
  <c r="J28" i="12" s="1"/>
  <c r="F28" i="12"/>
  <c r="E28" i="12"/>
  <c r="D28" i="12"/>
  <c r="C28" i="12"/>
  <c r="B28" i="12"/>
  <c r="A28" i="12"/>
  <c r="I27" i="12"/>
  <c r="J27" i="12" s="1"/>
  <c r="F27" i="12"/>
  <c r="E27" i="12"/>
  <c r="D27" i="12"/>
  <c r="C27" i="12"/>
  <c r="B27" i="12"/>
  <c r="A27" i="12"/>
  <c r="I26" i="12"/>
  <c r="J26" i="12" s="1"/>
  <c r="F26" i="12"/>
  <c r="E26" i="12"/>
  <c r="D26" i="12"/>
  <c r="C26" i="12"/>
  <c r="B26" i="12"/>
  <c r="A26" i="12"/>
  <c r="I25" i="12"/>
  <c r="J25" i="12" s="1"/>
  <c r="F25" i="12"/>
  <c r="E25" i="12"/>
  <c r="D25" i="12"/>
  <c r="C25" i="12"/>
  <c r="B25" i="12"/>
  <c r="A25" i="12"/>
  <c r="I24" i="12"/>
  <c r="J24" i="12" s="1"/>
  <c r="F24" i="12"/>
  <c r="E24" i="12"/>
  <c r="D24" i="12"/>
  <c r="C24" i="12"/>
  <c r="B24" i="12"/>
  <c r="A24" i="12"/>
  <c r="I23" i="12"/>
  <c r="J23" i="12" s="1"/>
  <c r="F23" i="12"/>
  <c r="E23" i="12"/>
  <c r="D23" i="12"/>
  <c r="C23" i="12"/>
  <c r="B23" i="12"/>
  <c r="A23" i="12"/>
  <c r="I22" i="12"/>
  <c r="J22" i="12" s="1"/>
  <c r="F22" i="12"/>
  <c r="E22" i="12"/>
  <c r="D22" i="12"/>
  <c r="C22" i="12"/>
  <c r="B22" i="12"/>
  <c r="A22" i="12"/>
  <c r="I21" i="12"/>
  <c r="J21" i="12" s="1"/>
  <c r="F21" i="12"/>
  <c r="E21" i="12"/>
  <c r="D21" i="12"/>
  <c r="C21" i="12"/>
  <c r="B21" i="12"/>
  <c r="A21" i="12"/>
  <c r="I20" i="12"/>
  <c r="J20" i="12" s="1"/>
  <c r="F20" i="12"/>
  <c r="E20" i="12"/>
  <c r="D20" i="12"/>
  <c r="C20" i="12"/>
  <c r="B20" i="12"/>
  <c r="A20" i="12"/>
  <c r="I19" i="12"/>
  <c r="J19" i="12" s="1"/>
  <c r="F19" i="12"/>
  <c r="E19" i="12"/>
  <c r="D19" i="12"/>
  <c r="C19" i="12"/>
  <c r="B19" i="12"/>
  <c r="A19" i="12"/>
  <c r="I18" i="12"/>
  <c r="J18" i="12" s="1"/>
  <c r="F18" i="12"/>
  <c r="E18" i="12"/>
  <c r="D18" i="12"/>
  <c r="C18" i="12"/>
  <c r="B18" i="12"/>
  <c r="A18" i="12"/>
  <c r="C15" i="12"/>
  <c r="C13" i="12"/>
  <c r="B9" i="12"/>
  <c r="B8" i="12"/>
  <c r="B7" i="12"/>
  <c r="A28" i="11"/>
  <c r="B28" i="11"/>
  <c r="C28" i="11"/>
  <c r="D28" i="11"/>
  <c r="E28" i="11"/>
  <c r="F28" i="11"/>
  <c r="I28" i="11"/>
  <c r="J28" i="11" s="1"/>
  <c r="R28" i="11"/>
  <c r="A29" i="11"/>
  <c r="B29" i="11"/>
  <c r="C29" i="11"/>
  <c r="D29" i="11"/>
  <c r="E29" i="11"/>
  <c r="F29" i="11"/>
  <c r="I29" i="11"/>
  <c r="J29" i="11" s="1"/>
  <c r="R29" i="11"/>
  <c r="A30" i="11"/>
  <c r="B30" i="11"/>
  <c r="C30" i="11"/>
  <c r="D30" i="11"/>
  <c r="E30" i="11"/>
  <c r="F30" i="11"/>
  <c r="I30" i="11"/>
  <c r="J30" i="11" s="1"/>
  <c r="R30" i="11"/>
  <c r="A31" i="11"/>
  <c r="B31" i="11"/>
  <c r="C31" i="11"/>
  <c r="D31" i="11"/>
  <c r="E31" i="11"/>
  <c r="F31" i="11"/>
  <c r="I31" i="11"/>
  <c r="J31" i="11" s="1"/>
  <c r="R31" i="11"/>
  <c r="A32" i="11"/>
  <c r="B32" i="11"/>
  <c r="C32" i="11"/>
  <c r="D32" i="11"/>
  <c r="E32" i="11"/>
  <c r="F32" i="11"/>
  <c r="I32" i="11"/>
  <c r="J32" i="11" s="1"/>
  <c r="R32" i="11"/>
  <c r="A33" i="11"/>
  <c r="B33" i="11"/>
  <c r="C33" i="11"/>
  <c r="D33" i="11"/>
  <c r="E33" i="11"/>
  <c r="F33" i="11"/>
  <c r="I33" i="11"/>
  <c r="J33" i="11" s="1"/>
  <c r="R33" i="11"/>
  <c r="A28" i="8"/>
  <c r="B28" i="8"/>
  <c r="C28" i="8"/>
  <c r="D28" i="8"/>
  <c r="E28" i="8"/>
  <c r="F28" i="8"/>
  <c r="I28" i="8"/>
  <c r="J28" i="8" s="1"/>
  <c r="R28" i="8"/>
  <c r="A29" i="8"/>
  <c r="B29" i="8"/>
  <c r="C29" i="8"/>
  <c r="D29" i="8"/>
  <c r="E29" i="8"/>
  <c r="F29" i="8"/>
  <c r="I29" i="8"/>
  <c r="J29" i="8" s="1"/>
  <c r="R29" i="8"/>
  <c r="A30" i="8"/>
  <c r="B30" i="8"/>
  <c r="C30" i="8"/>
  <c r="D30" i="8"/>
  <c r="E30" i="8"/>
  <c r="F30" i="8"/>
  <c r="I30" i="8"/>
  <c r="J30" i="8" s="1"/>
  <c r="R30" i="8"/>
  <c r="A31" i="8"/>
  <c r="B31" i="8"/>
  <c r="C31" i="8"/>
  <c r="D31" i="8"/>
  <c r="E31" i="8"/>
  <c r="F31" i="8"/>
  <c r="I31" i="8"/>
  <c r="J31" i="8" s="1"/>
  <c r="R31" i="8"/>
  <c r="A32" i="8"/>
  <c r="B32" i="8"/>
  <c r="C32" i="8"/>
  <c r="D32" i="8"/>
  <c r="E32" i="8"/>
  <c r="F32" i="8"/>
  <c r="I32" i="8"/>
  <c r="J32" i="8" s="1"/>
  <c r="R32" i="8"/>
  <c r="A33" i="8"/>
  <c r="B33" i="8"/>
  <c r="C33" i="8"/>
  <c r="D33" i="8"/>
  <c r="E33" i="8"/>
  <c r="F33" i="8"/>
  <c r="I33" i="8"/>
  <c r="J33" i="8" s="1"/>
  <c r="R33" i="8"/>
  <c r="A28" i="7"/>
  <c r="B28" i="7"/>
  <c r="C28" i="7"/>
  <c r="D28" i="7"/>
  <c r="E28" i="7"/>
  <c r="F28" i="7"/>
  <c r="I28" i="7"/>
  <c r="J28" i="7" s="1"/>
  <c r="R28" i="7"/>
  <c r="A29" i="7"/>
  <c r="B29" i="7"/>
  <c r="C29" i="7"/>
  <c r="D29" i="7"/>
  <c r="E29" i="7"/>
  <c r="F29" i="7"/>
  <c r="I29" i="7"/>
  <c r="J29" i="7" s="1"/>
  <c r="R29" i="7"/>
  <c r="A30" i="7"/>
  <c r="B30" i="7"/>
  <c r="C30" i="7"/>
  <c r="D30" i="7"/>
  <c r="E30" i="7"/>
  <c r="F30" i="7"/>
  <c r="I30" i="7"/>
  <c r="J30" i="7"/>
  <c r="R30" i="7"/>
  <c r="A31" i="7"/>
  <c r="B31" i="7"/>
  <c r="C31" i="7"/>
  <c r="D31" i="7"/>
  <c r="E31" i="7"/>
  <c r="F31" i="7"/>
  <c r="I31" i="7"/>
  <c r="J31" i="7" s="1"/>
  <c r="R31" i="7"/>
  <c r="A32" i="7"/>
  <c r="B32" i="7"/>
  <c r="C32" i="7"/>
  <c r="D32" i="7"/>
  <c r="E32" i="7"/>
  <c r="F32" i="7"/>
  <c r="I32" i="7"/>
  <c r="J32" i="7" s="1"/>
  <c r="R32" i="7"/>
  <c r="A33" i="7"/>
  <c r="B33" i="7"/>
  <c r="C33" i="7"/>
  <c r="D33" i="7"/>
  <c r="E33" i="7"/>
  <c r="F33" i="7"/>
  <c r="I33" i="7"/>
  <c r="J33" i="7" s="1"/>
  <c r="R33" i="7"/>
  <c r="R28" i="9"/>
  <c r="R29" i="9"/>
  <c r="R30" i="9"/>
  <c r="R31" i="9"/>
  <c r="R32" i="9"/>
  <c r="R33" i="9"/>
  <c r="I28" i="9"/>
  <c r="J28" i="9" s="1"/>
  <c r="I29" i="9"/>
  <c r="J29" i="9" s="1"/>
  <c r="I30" i="9"/>
  <c r="J30" i="9" s="1"/>
  <c r="I31" i="9"/>
  <c r="J31" i="9" s="1"/>
  <c r="I32" i="9"/>
  <c r="J32" i="9" s="1"/>
  <c r="I33" i="9"/>
  <c r="J33" i="9" s="1"/>
  <c r="A28" i="9"/>
  <c r="B28" i="9"/>
  <c r="C28" i="9"/>
  <c r="D28" i="9"/>
  <c r="E28" i="9"/>
  <c r="F28" i="9"/>
  <c r="A29" i="9"/>
  <c r="B29" i="9"/>
  <c r="C29" i="9"/>
  <c r="D29" i="9"/>
  <c r="E29" i="9"/>
  <c r="F29" i="9"/>
  <c r="A30" i="9"/>
  <c r="B30" i="9"/>
  <c r="C30" i="9"/>
  <c r="D30" i="9"/>
  <c r="E30" i="9"/>
  <c r="F30" i="9"/>
  <c r="A31" i="9"/>
  <c r="B31" i="9"/>
  <c r="C31" i="9"/>
  <c r="D31" i="9"/>
  <c r="E31" i="9"/>
  <c r="F31" i="9"/>
  <c r="A32" i="9"/>
  <c r="B32" i="9"/>
  <c r="C32" i="9"/>
  <c r="D32" i="9"/>
  <c r="E32" i="9"/>
  <c r="F32" i="9"/>
  <c r="A33" i="9"/>
  <c r="B33" i="9"/>
  <c r="C33" i="9"/>
  <c r="D33" i="9"/>
  <c r="E33" i="9"/>
  <c r="F33" i="9"/>
  <c r="R33" i="10"/>
  <c r="R32" i="10"/>
  <c r="R31" i="10"/>
  <c r="R30" i="10"/>
  <c r="R29" i="10"/>
  <c r="R28" i="10"/>
  <c r="I33" i="10"/>
  <c r="J33" i="10" s="1"/>
  <c r="F33" i="10"/>
  <c r="I32" i="10"/>
  <c r="J32" i="10" s="1"/>
  <c r="F32" i="10"/>
  <c r="I31" i="10"/>
  <c r="J31" i="10" s="1"/>
  <c r="F31" i="10"/>
  <c r="I30" i="10"/>
  <c r="J30" i="10" s="1"/>
  <c r="F30" i="10"/>
  <c r="I29" i="10"/>
  <c r="J29" i="10" s="1"/>
  <c r="F29" i="10"/>
  <c r="I28" i="10"/>
  <c r="J28" i="10" s="1"/>
  <c r="F28" i="10"/>
  <c r="E33" i="10"/>
  <c r="D33" i="10"/>
  <c r="C33" i="10"/>
  <c r="B33" i="10"/>
  <c r="A33" i="10"/>
  <c r="E32" i="10"/>
  <c r="D32" i="10"/>
  <c r="C32" i="10"/>
  <c r="B32" i="10"/>
  <c r="A32" i="10"/>
  <c r="E31" i="10"/>
  <c r="D31" i="10"/>
  <c r="C31" i="10"/>
  <c r="B31" i="10"/>
  <c r="A31" i="10"/>
  <c r="E30" i="10"/>
  <c r="D30" i="10"/>
  <c r="C30" i="10"/>
  <c r="B30" i="10"/>
  <c r="A30" i="10"/>
  <c r="E29" i="10"/>
  <c r="D29" i="10"/>
  <c r="C29" i="10"/>
  <c r="B29" i="10"/>
  <c r="A29" i="10"/>
  <c r="E28" i="10"/>
  <c r="D28" i="10"/>
  <c r="C28" i="10"/>
  <c r="B28" i="10"/>
  <c r="A28" i="10"/>
  <c r="R28" i="6"/>
  <c r="R29" i="6"/>
  <c r="R30" i="6"/>
  <c r="R31" i="6"/>
  <c r="R32" i="6"/>
  <c r="R33" i="6"/>
  <c r="I28" i="6"/>
  <c r="J28" i="6" s="1"/>
  <c r="I29" i="6"/>
  <c r="J29" i="6" s="1"/>
  <c r="I30" i="6"/>
  <c r="J30" i="6" s="1"/>
  <c r="I31" i="6"/>
  <c r="J31" i="6" s="1"/>
  <c r="I32" i="6"/>
  <c r="J32" i="6" s="1"/>
  <c r="I33" i="6"/>
  <c r="J33" i="6" s="1"/>
  <c r="A28" i="6"/>
  <c r="B28" i="6"/>
  <c r="C28" i="6"/>
  <c r="D28" i="6"/>
  <c r="E28" i="6"/>
  <c r="F28" i="6"/>
  <c r="A29" i="6"/>
  <c r="B29" i="6"/>
  <c r="C29" i="6"/>
  <c r="D29" i="6"/>
  <c r="E29" i="6"/>
  <c r="F29" i="6"/>
  <c r="A30" i="6"/>
  <c r="B30" i="6"/>
  <c r="C30" i="6"/>
  <c r="D30" i="6"/>
  <c r="E30" i="6"/>
  <c r="F30" i="6"/>
  <c r="A31" i="6"/>
  <c r="B31" i="6"/>
  <c r="C31" i="6"/>
  <c r="D31" i="6"/>
  <c r="E31" i="6"/>
  <c r="F31" i="6"/>
  <c r="A32" i="6"/>
  <c r="B32" i="6"/>
  <c r="C32" i="6"/>
  <c r="D32" i="6"/>
  <c r="E32" i="6"/>
  <c r="F32" i="6"/>
  <c r="A33" i="6"/>
  <c r="B33" i="6"/>
  <c r="C33" i="6"/>
  <c r="D33" i="6"/>
  <c r="E33" i="6"/>
  <c r="F33" i="6"/>
  <c r="R33" i="3"/>
  <c r="K33" i="3"/>
  <c r="K33" i="9" s="1"/>
  <c r="R32" i="3"/>
  <c r="K32" i="3"/>
  <c r="K32" i="6" s="1"/>
  <c r="R31" i="3"/>
  <c r="K31" i="3"/>
  <c r="K31" i="11" s="1"/>
  <c r="R30" i="3"/>
  <c r="K30" i="3"/>
  <c r="K30" i="6" s="1"/>
  <c r="R29" i="3"/>
  <c r="R28" i="3"/>
  <c r="K28" i="3"/>
  <c r="K28" i="10" s="1"/>
  <c r="I33" i="3"/>
  <c r="J33" i="3" s="1"/>
  <c r="I32" i="3"/>
  <c r="J32" i="3" s="1"/>
  <c r="I31" i="3"/>
  <c r="J31" i="3"/>
  <c r="I30" i="3"/>
  <c r="J30" i="3" s="1"/>
  <c r="I29" i="3"/>
  <c r="J29" i="3" s="1"/>
  <c r="I28" i="3"/>
  <c r="J28" i="3" s="1"/>
  <c r="F33" i="3"/>
  <c r="E33" i="3"/>
  <c r="P33" i="3" s="1"/>
  <c r="F32" i="3"/>
  <c r="E32" i="3"/>
  <c r="P32" i="3"/>
  <c r="P32" i="14" s="1"/>
  <c r="F31" i="3"/>
  <c r="E31" i="3"/>
  <c r="P31" i="3" s="1"/>
  <c r="F30" i="3"/>
  <c r="E30" i="3"/>
  <c r="P30" i="3"/>
  <c r="P30" i="14" s="1"/>
  <c r="F29" i="3"/>
  <c r="E29" i="3"/>
  <c r="P29" i="3" s="1"/>
  <c r="P29" i="11" s="1"/>
  <c r="F28" i="3"/>
  <c r="E28" i="3"/>
  <c r="P28" i="3"/>
  <c r="P28" i="12" s="1"/>
  <c r="D33" i="3"/>
  <c r="O33" i="3" s="1"/>
  <c r="O33" i="14" s="1"/>
  <c r="C33" i="3"/>
  <c r="N33" i="3"/>
  <c r="N33" i="11" s="1"/>
  <c r="B33" i="3"/>
  <c r="M33" i="3" s="1"/>
  <c r="M33" i="8" s="1"/>
  <c r="A33" i="3"/>
  <c r="L33" i="3" s="1"/>
  <c r="L33" i="13" s="1"/>
  <c r="D32" i="3"/>
  <c r="O32" i="3" s="1"/>
  <c r="O32" i="14" s="1"/>
  <c r="C32" i="3"/>
  <c r="N32" i="3" s="1"/>
  <c r="N32" i="6" s="1"/>
  <c r="B32" i="3"/>
  <c r="M32" i="3" s="1"/>
  <c r="M32" i="14" s="1"/>
  <c r="A32" i="3"/>
  <c r="L32" i="3" s="1"/>
  <c r="L32" i="8" s="1"/>
  <c r="D31" i="3"/>
  <c r="O31" i="3" s="1"/>
  <c r="O31" i="14" s="1"/>
  <c r="C31" i="3"/>
  <c r="N31" i="3" s="1"/>
  <c r="N31" i="12" s="1"/>
  <c r="B31" i="3"/>
  <c r="M31" i="3"/>
  <c r="M31" i="14" s="1"/>
  <c r="A31" i="3"/>
  <c r="L31" i="3" s="1"/>
  <c r="L31" i="11" s="1"/>
  <c r="D30" i="3"/>
  <c r="O30" i="3" s="1"/>
  <c r="O30" i="12" s="1"/>
  <c r="C30" i="3"/>
  <c r="N30" i="3" s="1"/>
  <c r="N30" i="8" s="1"/>
  <c r="B30" i="3"/>
  <c r="M30" i="3" s="1"/>
  <c r="M30" i="13" s="1"/>
  <c r="A30" i="3"/>
  <c r="L30" i="3" s="1"/>
  <c r="L30" i="7" s="1"/>
  <c r="D29" i="3"/>
  <c r="O29" i="3" s="1"/>
  <c r="O29" i="10" s="1"/>
  <c r="C29" i="3"/>
  <c r="N29" i="3" s="1"/>
  <c r="N29" i="9" s="1"/>
  <c r="B29" i="3"/>
  <c r="M29" i="3" s="1"/>
  <c r="M29" i="6" s="1"/>
  <c r="A29" i="3"/>
  <c r="L29" i="3" s="1"/>
  <c r="D28" i="3"/>
  <c r="O28" i="3" s="1"/>
  <c r="O28" i="9" s="1"/>
  <c r="C28" i="3"/>
  <c r="N28" i="3" s="1"/>
  <c r="N28" i="13" s="1"/>
  <c r="B28" i="3"/>
  <c r="M28" i="3"/>
  <c r="M28" i="13" s="1"/>
  <c r="A28" i="3"/>
  <c r="L28" i="3" s="1"/>
  <c r="L28" i="12" s="1"/>
  <c r="P32" i="7"/>
  <c r="P30" i="10"/>
  <c r="P28" i="8"/>
  <c r="P28" i="7"/>
  <c r="P28" i="11"/>
  <c r="K34" i="3"/>
  <c r="K34" i="11" s="1"/>
  <c r="K27" i="3"/>
  <c r="K27" i="10" s="1"/>
  <c r="K25" i="3"/>
  <c r="K25" i="11" s="1"/>
  <c r="H35" i="8"/>
  <c r="I26" i="11"/>
  <c r="J26" i="11" s="1"/>
  <c r="F26" i="11"/>
  <c r="I26" i="8"/>
  <c r="J26" i="8" s="1"/>
  <c r="F26" i="8"/>
  <c r="I26" i="7"/>
  <c r="J26" i="7" s="1"/>
  <c r="F26" i="7"/>
  <c r="I26" i="9"/>
  <c r="J26" i="9" s="1"/>
  <c r="F26" i="9"/>
  <c r="I26" i="10"/>
  <c r="J26" i="10" s="1"/>
  <c r="F26" i="10"/>
  <c r="I26" i="6"/>
  <c r="J26" i="6" s="1"/>
  <c r="F26" i="6"/>
  <c r="K21" i="3"/>
  <c r="K21" i="11" s="1"/>
  <c r="K22" i="3"/>
  <c r="K22" i="9" s="1"/>
  <c r="K20" i="3"/>
  <c r="K20" i="12" s="1"/>
  <c r="K24" i="3"/>
  <c r="K24" i="8" s="1"/>
  <c r="K19" i="3"/>
  <c r="K19" i="11" s="1"/>
  <c r="K23" i="3"/>
  <c r="K23" i="7" s="1"/>
  <c r="B8" i="5"/>
  <c r="C13" i="5"/>
  <c r="F26" i="3"/>
  <c r="I26" i="3"/>
  <c r="R34" i="11"/>
  <c r="R27" i="11"/>
  <c r="R26" i="11"/>
  <c r="R25" i="11"/>
  <c r="R24" i="11"/>
  <c r="R23" i="11"/>
  <c r="R22" i="11"/>
  <c r="R21" i="11"/>
  <c r="R20" i="11"/>
  <c r="R19" i="11"/>
  <c r="R18" i="11"/>
  <c r="H35" i="11"/>
  <c r="I34" i="11"/>
  <c r="J34" i="11" s="1"/>
  <c r="F34" i="11"/>
  <c r="E34" i="11"/>
  <c r="D34" i="11"/>
  <c r="C34" i="11"/>
  <c r="B34" i="11"/>
  <c r="A34" i="11"/>
  <c r="I27" i="11"/>
  <c r="J27" i="11" s="1"/>
  <c r="F27" i="11"/>
  <c r="E27" i="11"/>
  <c r="D27" i="11"/>
  <c r="C27" i="11"/>
  <c r="B27" i="11"/>
  <c r="A27" i="11"/>
  <c r="E26" i="11"/>
  <c r="D26" i="11"/>
  <c r="C26" i="11"/>
  <c r="B26" i="11"/>
  <c r="A26" i="11"/>
  <c r="I25" i="11"/>
  <c r="J25" i="11" s="1"/>
  <c r="F25" i="11"/>
  <c r="E25" i="11"/>
  <c r="D25" i="11"/>
  <c r="C25" i="11"/>
  <c r="B25" i="11"/>
  <c r="A25" i="11"/>
  <c r="I24" i="11"/>
  <c r="J24" i="11" s="1"/>
  <c r="F24" i="11"/>
  <c r="E24" i="11"/>
  <c r="D24" i="11"/>
  <c r="C24" i="11"/>
  <c r="B24" i="11"/>
  <c r="A24" i="11"/>
  <c r="I23" i="11"/>
  <c r="J23" i="11" s="1"/>
  <c r="F23" i="11"/>
  <c r="E23" i="11"/>
  <c r="D23" i="11"/>
  <c r="C23" i="11"/>
  <c r="B23" i="11"/>
  <c r="A23" i="11"/>
  <c r="I22" i="11"/>
  <c r="J22" i="11" s="1"/>
  <c r="F22" i="11"/>
  <c r="E22" i="11"/>
  <c r="D22" i="11"/>
  <c r="C22" i="11"/>
  <c r="B22" i="11"/>
  <c r="A22" i="11"/>
  <c r="I21" i="11"/>
  <c r="J21" i="11" s="1"/>
  <c r="F21" i="11"/>
  <c r="E21" i="11"/>
  <c r="D21" i="11"/>
  <c r="C21" i="11"/>
  <c r="B21" i="11"/>
  <c r="A21" i="11"/>
  <c r="I20" i="11"/>
  <c r="J20" i="11" s="1"/>
  <c r="F20" i="11"/>
  <c r="E20" i="11"/>
  <c r="D20" i="11"/>
  <c r="C20" i="11"/>
  <c r="B20" i="11"/>
  <c r="A20" i="11"/>
  <c r="I19" i="11"/>
  <c r="J19" i="11" s="1"/>
  <c r="F19" i="11"/>
  <c r="E19" i="11"/>
  <c r="D19" i="11"/>
  <c r="C19" i="11"/>
  <c r="B19" i="11"/>
  <c r="A19" i="11"/>
  <c r="I18" i="11"/>
  <c r="J18" i="11" s="1"/>
  <c r="F18" i="11"/>
  <c r="E18" i="11"/>
  <c r="D18" i="11"/>
  <c r="C18" i="11"/>
  <c r="B18" i="11"/>
  <c r="A18" i="11"/>
  <c r="C15" i="11"/>
  <c r="C13" i="11"/>
  <c r="B9" i="11"/>
  <c r="B8" i="11"/>
  <c r="B7" i="11"/>
  <c r="R34" i="8"/>
  <c r="R27" i="8"/>
  <c r="R26" i="8"/>
  <c r="R25" i="8"/>
  <c r="R24" i="8"/>
  <c r="R23" i="8"/>
  <c r="R22" i="8"/>
  <c r="R21" i="8"/>
  <c r="R20" i="8"/>
  <c r="R19" i="8"/>
  <c r="R18" i="8"/>
  <c r="I34" i="8"/>
  <c r="J34" i="8" s="1"/>
  <c r="F34" i="8"/>
  <c r="E34" i="8"/>
  <c r="D34" i="8"/>
  <c r="C34" i="8"/>
  <c r="B34" i="8"/>
  <c r="A34" i="8"/>
  <c r="I27" i="8"/>
  <c r="J27" i="8" s="1"/>
  <c r="F27" i="8"/>
  <c r="E27" i="8"/>
  <c r="D27" i="8"/>
  <c r="C27" i="8"/>
  <c r="B27" i="8"/>
  <c r="A27" i="8"/>
  <c r="E26" i="8"/>
  <c r="D26" i="8"/>
  <c r="C26" i="8"/>
  <c r="B26" i="8"/>
  <c r="A26" i="8"/>
  <c r="I25" i="8"/>
  <c r="J25" i="8" s="1"/>
  <c r="F25" i="8"/>
  <c r="E25" i="8"/>
  <c r="D25" i="8"/>
  <c r="C25" i="8"/>
  <c r="B25" i="8"/>
  <c r="A25" i="8"/>
  <c r="I24" i="8"/>
  <c r="J24" i="8" s="1"/>
  <c r="F24" i="8"/>
  <c r="E24" i="8"/>
  <c r="D24" i="8"/>
  <c r="C24" i="8"/>
  <c r="B24" i="8"/>
  <c r="A24" i="8"/>
  <c r="I23" i="8"/>
  <c r="J23" i="8" s="1"/>
  <c r="F23" i="8"/>
  <c r="E23" i="8"/>
  <c r="D23" i="8"/>
  <c r="C23" i="8"/>
  <c r="B23" i="8"/>
  <c r="A23" i="8"/>
  <c r="I22" i="8"/>
  <c r="J22" i="8" s="1"/>
  <c r="F22" i="8"/>
  <c r="E22" i="8"/>
  <c r="D22" i="8"/>
  <c r="C22" i="8"/>
  <c r="B22" i="8"/>
  <c r="A22" i="8"/>
  <c r="I21" i="8"/>
  <c r="J21" i="8" s="1"/>
  <c r="F21" i="8"/>
  <c r="E21" i="8"/>
  <c r="D21" i="8"/>
  <c r="C21" i="8"/>
  <c r="B21" i="8"/>
  <c r="A21" i="8"/>
  <c r="I20" i="8"/>
  <c r="J20" i="8" s="1"/>
  <c r="F20" i="8"/>
  <c r="E20" i="8"/>
  <c r="D20" i="8"/>
  <c r="C20" i="8"/>
  <c r="B20" i="8"/>
  <c r="A20" i="8"/>
  <c r="I19" i="8"/>
  <c r="J19" i="8" s="1"/>
  <c r="F19" i="8"/>
  <c r="E19" i="8"/>
  <c r="D19" i="8"/>
  <c r="C19" i="8"/>
  <c r="B19" i="8"/>
  <c r="A19" i="8"/>
  <c r="I18" i="8"/>
  <c r="J18" i="8" s="1"/>
  <c r="F18" i="8"/>
  <c r="E18" i="8"/>
  <c r="D18" i="8"/>
  <c r="C18" i="8"/>
  <c r="B18" i="8"/>
  <c r="A18" i="8"/>
  <c r="C15" i="8"/>
  <c r="C13" i="8"/>
  <c r="B9" i="8"/>
  <c r="B8" i="8"/>
  <c r="B7" i="8"/>
  <c r="R34" i="7"/>
  <c r="R27" i="7"/>
  <c r="R26" i="7"/>
  <c r="R25" i="7"/>
  <c r="R24" i="7"/>
  <c r="R23" i="7"/>
  <c r="R22" i="7"/>
  <c r="R21" i="7"/>
  <c r="R20" i="7"/>
  <c r="R19" i="7"/>
  <c r="R18" i="7"/>
  <c r="H35" i="7"/>
  <c r="I34" i="7"/>
  <c r="J34" i="7" s="1"/>
  <c r="F34" i="7"/>
  <c r="E34" i="7"/>
  <c r="D34" i="7"/>
  <c r="C34" i="7"/>
  <c r="B34" i="7"/>
  <c r="A34" i="7"/>
  <c r="I27" i="7"/>
  <c r="J27" i="7" s="1"/>
  <c r="F27" i="7"/>
  <c r="E27" i="7"/>
  <c r="D27" i="7"/>
  <c r="C27" i="7"/>
  <c r="B27" i="7"/>
  <c r="A27" i="7"/>
  <c r="E26" i="7"/>
  <c r="D26" i="7"/>
  <c r="C26" i="7"/>
  <c r="B26" i="7"/>
  <c r="A26" i="7"/>
  <c r="I25" i="7"/>
  <c r="J25" i="7" s="1"/>
  <c r="F25" i="7"/>
  <c r="E25" i="7"/>
  <c r="D25" i="7"/>
  <c r="C25" i="7"/>
  <c r="B25" i="7"/>
  <c r="A25" i="7"/>
  <c r="I24" i="7"/>
  <c r="J24" i="7" s="1"/>
  <c r="F24" i="7"/>
  <c r="E24" i="7"/>
  <c r="D24" i="7"/>
  <c r="C24" i="7"/>
  <c r="B24" i="7"/>
  <c r="A24" i="7"/>
  <c r="I23" i="7"/>
  <c r="J23" i="7" s="1"/>
  <c r="F23" i="7"/>
  <c r="E23" i="7"/>
  <c r="D23" i="7"/>
  <c r="C23" i="7"/>
  <c r="B23" i="7"/>
  <c r="A23" i="7"/>
  <c r="I22" i="7"/>
  <c r="J22" i="7" s="1"/>
  <c r="F22" i="7"/>
  <c r="E22" i="7"/>
  <c r="D22" i="7"/>
  <c r="C22" i="7"/>
  <c r="B22" i="7"/>
  <c r="A22" i="7"/>
  <c r="I21" i="7"/>
  <c r="J21" i="7" s="1"/>
  <c r="F21" i="7"/>
  <c r="E21" i="7"/>
  <c r="D21" i="7"/>
  <c r="C21" i="7"/>
  <c r="B21" i="7"/>
  <c r="A21" i="7"/>
  <c r="I20" i="7"/>
  <c r="J20" i="7" s="1"/>
  <c r="F20" i="7"/>
  <c r="E20" i="7"/>
  <c r="D20" i="7"/>
  <c r="C20" i="7"/>
  <c r="B20" i="7"/>
  <c r="A20" i="7"/>
  <c r="I19" i="7"/>
  <c r="J19" i="7" s="1"/>
  <c r="F19" i="7"/>
  <c r="E19" i="7"/>
  <c r="D19" i="7"/>
  <c r="C19" i="7"/>
  <c r="B19" i="7"/>
  <c r="A19" i="7"/>
  <c r="I18" i="7"/>
  <c r="J18" i="7" s="1"/>
  <c r="F18" i="7"/>
  <c r="E18" i="7"/>
  <c r="D18" i="7"/>
  <c r="C18" i="7"/>
  <c r="B18" i="7"/>
  <c r="A18" i="7"/>
  <c r="C15" i="7"/>
  <c r="C13" i="7"/>
  <c r="B9" i="7"/>
  <c r="B8" i="7"/>
  <c r="B7" i="7"/>
  <c r="R34" i="9"/>
  <c r="R27" i="9"/>
  <c r="R26" i="9"/>
  <c r="R25" i="9"/>
  <c r="R24" i="9"/>
  <c r="R23" i="9"/>
  <c r="R22" i="9"/>
  <c r="R21" i="9"/>
  <c r="R20" i="9"/>
  <c r="R19" i="9"/>
  <c r="R18" i="9"/>
  <c r="H35" i="9"/>
  <c r="I34" i="9"/>
  <c r="J34" i="9" s="1"/>
  <c r="F34" i="9"/>
  <c r="E34" i="9"/>
  <c r="D34" i="9"/>
  <c r="C34" i="9"/>
  <c r="B34" i="9"/>
  <c r="A34" i="9"/>
  <c r="I27" i="9"/>
  <c r="J27" i="9" s="1"/>
  <c r="F27" i="9"/>
  <c r="E27" i="9"/>
  <c r="D27" i="9"/>
  <c r="C27" i="9"/>
  <c r="B27" i="9"/>
  <c r="A27" i="9"/>
  <c r="E26" i="9"/>
  <c r="D26" i="9"/>
  <c r="C26" i="9"/>
  <c r="B26" i="9"/>
  <c r="A26" i="9"/>
  <c r="I25" i="9"/>
  <c r="J25" i="9" s="1"/>
  <c r="F25" i="9"/>
  <c r="E25" i="9"/>
  <c r="D25" i="9"/>
  <c r="C25" i="9"/>
  <c r="B25" i="9"/>
  <c r="A25" i="9"/>
  <c r="I24" i="9"/>
  <c r="J24" i="9" s="1"/>
  <c r="F24" i="9"/>
  <c r="E24" i="9"/>
  <c r="D24" i="9"/>
  <c r="C24" i="9"/>
  <c r="B24" i="9"/>
  <c r="A24" i="9"/>
  <c r="I23" i="9"/>
  <c r="J23" i="9" s="1"/>
  <c r="F23" i="9"/>
  <c r="E23" i="9"/>
  <c r="D23" i="9"/>
  <c r="C23" i="9"/>
  <c r="B23" i="9"/>
  <c r="A23" i="9"/>
  <c r="I22" i="9"/>
  <c r="J22" i="9" s="1"/>
  <c r="F22" i="9"/>
  <c r="E22" i="9"/>
  <c r="D22" i="9"/>
  <c r="C22" i="9"/>
  <c r="B22" i="9"/>
  <c r="A22" i="9"/>
  <c r="I21" i="9"/>
  <c r="J21" i="9" s="1"/>
  <c r="F21" i="9"/>
  <c r="E21" i="9"/>
  <c r="D21" i="9"/>
  <c r="C21" i="9"/>
  <c r="B21" i="9"/>
  <c r="A21" i="9"/>
  <c r="I20" i="9"/>
  <c r="J20" i="9" s="1"/>
  <c r="F20" i="9"/>
  <c r="E20" i="9"/>
  <c r="D20" i="9"/>
  <c r="C20" i="9"/>
  <c r="B20" i="9"/>
  <c r="A20" i="9"/>
  <c r="I19" i="9"/>
  <c r="J19" i="9" s="1"/>
  <c r="F19" i="9"/>
  <c r="E19" i="9"/>
  <c r="D19" i="9"/>
  <c r="C19" i="9"/>
  <c r="B19" i="9"/>
  <c r="A19" i="9"/>
  <c r="I18" i="9"/>
  <c r="J18" i="9"/>
  <c r="F18" i="9"/>
  <c r="E18" i="9"/>
  <c r="D18" i="9"/>
  <c r="C18" i="9"/>
  <c r="B18" i="9"/>
  <c r="A18" i="9"/>
  <c r="C15" i="9"/>
  <c r="C13" i="9"/>
  <c r="B9" i="9"/>
  <c r="B8" i="9"/>
  <c r="B7" i="9"/>
  <c r="R34" i="10"/>
  <c r="R27" i="10"/>
  <c r="R26" i="10"/>
  <c r="R25" i="10"/>
  <c r="R24" i="10"/>
  <c r="R23" i="10"/>
  <c r="R22" i="10"/>
  <c r="R21" i="10"/>
  <c r="R20" i="10"/>
  <c r="R19" i="10"/>
  <c r="R18" i="10"/>
  <c r="H35" i="10"/>
  <c r="I34" i="10"/>
  <c r="J34" i="10"/>
  <c r="F34" i="10"/>
  <c r="E34" i="10"/>
  <c r="D34" i="10"/>
  <c r="C34" i="10"/>
  <c r="B34" i="10"/>
  <c r="A34" i="10"/>
  <c r="I27" i="10"/>
  <c r="J27" i="10" s="1"/>
  <c r="F27" i="10"/>
  <c r="E27" i="10"/>
  <c r="D27" i="10"/>
  <c r="C27" i="10"/>
  <c r="B27" i="10"/>
  <c r="A27" i="10"/>
  <c r="E26" i="10"/>
  <c r="D26" i="10"/>
  <c r="C26" i="10"/>
  <c r="B26" i="10"/>
  <c r="A26" i="10"/>
  <c r="I25" i="10"/>
  <c r="J25" i="10" s="1"/>
  <c r="F25" i="10"/>
  <c r="E25" i="10"/>
  <c r="D25" i="10"/>
  <c r="C25" i="10"/>
  <c r="B25" i="10"/>
  <c r="A25" i="10"/>
  <c r="I24" i="10"/>
  <c r="J24" i="10" s="1"/>
  <c r="F24" i="10"/>
  <c r="E24" i="10"/>
  <c r="D24" i="10"/>
  <c r="C24" i="10"/>
  <c r="B24" i="10"/>
  <c r="A24" i="10"/>
  <c r="I23" i="10"/>
  <c r="J23" i="10" s="1"/>
  <c r="F23" i="10"/>
  <c r="E23" i="10"/>
  <c r="D23" i="10"/>
  <c r="C23" i="10"/>
  <c r="B23" i="10"/>
  <c r="A23" i="10"/>
  <c r="I22" i="10"/>
  <c r="J22" i="10" s="1"/>
  <c r="F22" i="10"/>
  <c r="E22" i="10"/>
  <c r="D22" i="10"/>
  <c r="C22" i="10"/>
  <c r="B22" i="10"/>
  <c r="A22" i="10"/>
  <c r="I21" i="10"/>
  <c r="J21" i="10" s="1"/>
  <c r="F21" i="10"/>
  <c r="E21" i="10"/>
  <c r="D21" i="10"/>
  <c r="C21" i="10"/>
  <c r="B21" i="10"/>
  <c r="A21" i="10"/>
  <c r="I20" i="10"/>
  <c r="J20" i="10" s="1"/>
  <c r="F20" i="10"/>
  <c r="E20" i="10"/>
  <c r="D20" i="10"/>
  <c r="C20" i="10"/>
  <c r="B20" i="10"/>
  <c r="A20" i="10"/>
  <c r="I19" i="10"/>
  <c r="J19" i="10" s="1"/>
  <c r="F19" i="10"/>
  <c r="E19" i="10"/>
  <c r="D19" i="10"/>
  <c r="C19" i="10"/>
  <c r="B19" i="10"/>
  <c r="A19" i="10"/>
  <c r="I18" i="10"/>
  <c r="J18" i="10" s="1"/>
  <c r="F18" i="10"/>
  <c r="E18" i="10"/>
  <c r="D18" i="10"/>
  <c r="C18" i="10"/>
  <c r="B18" i="10"/>
  <c r="A18" i="10"/>
  <c r="C15" i="10"/>
  <c r="C13" i="10"/>
  <c r="B9" i="10"/>
  <c r="B8" i="10"/>
  <c r="B7" i="10"/>
  <c r="R34" i="6"/>
  <c r="R27" i="6"/>
  <c r="R26" i="6"/>
  <c r="R25" i="6"/>
  <c r="R24" i="6"/>
  <c r="R23" i="6"/>
  <c r="R22" i="6"/>
  <c r="R21" i="6"/>
  <c r="R20" i="6"/>
  <c r="R19" i="6"/>
  <c r="R18" i="6"/>
  <c r="R19" i="3"/>
  <c r="R20" i="3"/>
  <c r="R21" i="3"/>
  <c r="R22" i="3"/>
  <c r="R23" i="3"/>
  <c r="R24" i="3"/>
  <c r="R25" i="3"/>
  <c r="R26" i="3"/>
  <c r="R27" i="3"/>
  <c r="R34" i="3"/>
  <c r="R18" i="3"/>
  <c r="C13" i="6"/>
  <c r="B9" i="6"/>
  <c r="B9" i="5"/>
  <c r="B8" i="6"/>
  <c r="H35" i="6"/>
  <c r="I34" i="6"/>
  <c r="J34" i="6" s="1"/>
  <c r="F34" i="6"/>
  <c r="E34" i="6"/>
  <c r="D34" i="6"/>
  <c r="C34" i="6"/>
  <c r="B34" i="6"/>
  <c r="A34" i="6"/>
  <c r="I27" i="6"/>
  <c r="J27" i="6" s="1"/>
  <c r="F27" i="6"/>
  <c r="E27" i="6"/>
  <c r="D27" i="6"/>
  <c r="C27" i="6"/>
  <c r="B27" i="6"/>
  <c r="A27" i="6"/>
  <c r="E26" i="6"/>
  <c r="D26" i="6"/>
  <c r="C26" i="6"/>
  <c r="B26" i="6"/>
  <c r="A26" i="6"/>
  <c r="I25" i="6"/>
  <c r="J25" i="6" s="1"/>
  <c r="F25" i="6"/>
  <c r="E25" i="6"/>
  <c r="D25" i="6"/>
  <c r="C25" i="6"/>
  <c r="B25" i="6"/>
  <c r="A25" i="6"/>
  <c r="I24" i="6"/>
  <c r="J24" i="6" s="1"/>
  <c r="F24" i="6"/>
  <c r="E24" i="6"/>
  <c r="D24" i="6"/>
  <c r="C24" i="6"/>
  <c r="B24" i="6"/>
  <c r="A24" i="6"/>
  <c r="I23" i="6"/>
  <c r="J23" i="6" s="1"/>
  <c r="F23" i="6"/>
  <c r="E23" i="6"/>
  <c r="D23" i="6"/>
  <c r="C23" i="6"/>
  <c r="B23" i="6"/>
  <c r="A23" i="6"/>
  <c r="I22" i="6"/>
  <c r="J22" i="6" s="1"/>
  <c r="F22" i="6"/>
  <c r="E22" i="6"/>
  <c r="D22" i="6"/>
  <c r="C22" i="6"/>
  <c r="B22" i="6"/>
  <c r="A22" i="6"/>
  <c r="I21" i="6"/>
  <c r="J21" i="6" s="1"/>
  <c r="F21" i="6"/>
  <c r="E21" i="6"/>
  <c r="D21" i="6"/>
  <c r="C21" i="6"/>
  <c r="B21" i="6"/>
  <c r="A21" i="6"/>
  <c r="I20" i="6"/>
  <c r="J20" i="6" s="1"/>
  <c r="F20" i="6"/>
  <c r="E20" i="6"/>
  <c r="D20" i="6"/>
  <c r="C20" i="6"/>
  <c r="B20" i="6"/>
  <c r="A20" i="6"/>
  <c r="I19" i="6"/>
  <c r="J19" i="6" s="1"/>
  <c r="F19" i="6"/>
  <c r="E19" i="6"/>
  <c r="D19" i="6"/>
  <c r="C19" i="6"/>
  <c r="B19" i="6"/>
  <c r="A19" i="6"/>
  <c r="I18" i="6"/>
  <c r="J18" i="6" s="1"/>
  <c r="F18" i="6"/>
  <c r="E18" i="6"/>
  <c r="D18" i="6"/>
  <c r="C18" i="6"/>
  <c r="B18" i="6"/>
  <c r="A18" i="6"/>
  <c r="C15" i="6"/>
  <c r="B7" i="6"/>
  <c r="L28" i="5"/>
  <c r="L27" i="5"/>
  <c r="L26" i="5"/>
  <c r="L24" i="5"/>
  <c r="L23" i="5"/>
  <c r="L22" i="5"/>
  <c r="L21" i="5"/>
  <c r="L20" i="5"/>
  <c r="L19" i="5"/>
  <c r="L18" i="5"/>
  <c r="B18" i="3"/>
  <c r="M18" i="3" s="1"/>
  <c r="J18" i="5"/>
  <c r="J29" i="5" s="1"/>
  <c r="B11" i="5" s="1"/>
  <c r="I21" i="3"/>
  <c r="P28" i="5"/>
  <c r="M28" i="5"/>
  <c r="K28" i="5"/>
  <c r="J28" i="5"/>
  <c r="P27" i="5"/>
  <c r="M27" i="5"/>
  <c r="K27" i="5"/>
  <c r="J27" i="5"/>
  <c r="P26" i="5"/>
  <c r="M26" i="5"/>
  <c r="K26" i="5"/>
  <c r="J26" i="5"/>
  <c r="P24" i="5"/>
  <c r="M24" i="5"/>
  <c r="K24" i="5"/>
  <c r="J24" i="5"/>
  <c r="P23" i="5"/>
  <c r="M23" i="5"/>
  <c r="K23" i="5"/>
  <c r="J23" i="5"/>
  <c r="P22" i="5"/>
  <c r="M22" i="5"/>
  <c r="K22" i="5"/>
  <c r="J22" i="5"/>
  <c r="P21" i="5"/>
  <c r="M21" i="5"/>
  <c r="K21" i="5"/>
  <c r="J21" i="5"/>
  <c r="P20" i="5"/>
  <c r="M20" i="5"/>
  <c r="K20" i="5"/>
  <c r="J20" i="5"/>
  <c r="P19" i="5"/>
  <c r="M19" i="5"/>
  <c r="K19" i="5"/>
  <c r="J19" i="5"/>
  <c r="K18" i="5"/>
  <c r="H29" i="5"/>
  <c r="M18" i="5"/>
  <c r="P18" i="5"/>
  <c r="F34" i="3"/>
  <c r="F27" i="3"/>
  <c r="F25" i="3"/>
  <c r="F24" i="3"/>
  <c r="F23" i="3"/>
  <c r="F22" i="3"/>
  <c r="F21" i="3"/>
  <c r="F20" i="3"/>
  <c r="F19" i="3"/>
  <c r="C15" i="3"/>
  <c r="I34" i="3"/>
  <c r="J34" i="3" s="1"/>
  <c r="E34" i="3"/>
  <c r="P34" i="3" s="1"/>
  <c r="D34" i="3"/>
  <c r="O34" i="3"/>
  <c r="O34" i="10" s="1"/>
  <c r="C34" i="3"/>
  <c r="N34" i="3"/>
  <c r="N34" i="14" s="1"/>
  <c r="B34" i="3"/>
  <c r="M34" i="3"/>
  <c r="M34" i="14" s="1"/>
  <c r="A34" i="3"/>
  <c r="L34" i="3" s="1"/>
  <c r="L34" i="14" s="1"/>
  <c r="I27" i="3"/>
  <c r="J27" i="3" s="1"/>
  <c r="E27" i="3"/>
  <c r="P27" i="3" s="1"/>
  <c r="D27" i="3"/>
  <c r="O27" i="3"/>
  <c r="O27" i="14" s="1"/>
  <c r="C27" i="3"/>
  <c r="N27" i="3" s="1"/>
  <c r="N27" i="13" s="1"/>
  <c r="B27" i="3"/>
  <c r="M27" i="3" s="1"/>
  <c r="M27" i="6" s="1"/>
  <c r="A27" i="3"/>
  <c r="L27" i="3" s="1"/>
  <c r="L27" i="14" s="1"/>
  <c r="J26" i="3"/>
  <c r="E26" i="3"/>
  <c r="P26" i="3" s="1"/>
  <c r="P26" i="14" s="1"/>
  <c r="D26" i="3"/>
  <c r="O26" i="3" s="1"/>
  <c r="C26" i="3"/>
  <c r="N26" i="3"/>
  <c r="N26" i="8" s="1"/>
  <c r="B26" i="3"/>
  <c r="M26" i="3" s="1"/>
  <c r="M26" i="10" s="1"/>
  <c r="A26" i="3"/>
  <c r="L26" i="3" s="1"/>
  <c r="I25" i="3"/>
  <c r="J25" i="3"/>
  <c r="E25" i="3"/>
  <c r="P25" i="3" s="1"/>
  <c r="D25" i="3"/>
  <c r="O25" i="3" s="1"/>
  <c r="O25" i="11" s="1"/>
  <c r="C25" i="3"/>
  <c r="N25" i="3" s="1"/>
  <c r="N25" i="12" s="1"/>
  <c r="B25" i="3"/>
  <c r="M25" i="3" s="1"/>
  <c r="M25" i="13" s="1"/>
  <c r="A25" i="3"/>
  <c r="L25" i="3" s="1"/>
  <c r="I24" i="3"/>
  <c r="J24" i="3"/>
  <c r="E24" i="3"/>
  <c r="P24" i="3" s="1"/>
  <c r="P24" i="14" s="1"/>
  <c r="D24" i="3"/>
  <c r="O24" i="3" s="1"/>
  <c r="O24" i="12" s="1"/>
  <c r="C24" i="3"/>
  <c r="N24" i="3"/>
  <c r="N24" i="9" s="1"/>
  <c r="B24" i="3"/>
  <c r="M24" i="3" s="1"/>
  <c r="M24" i="13" s="1"/>
  <c r="A24" i="3"/>
  <c r="L24" i="3" s="1"/>
  <c r="L24" i="10" s="1"/>
  <c r="I23" i="3"/>
  <c r="J23" i="3"/>
  <c r="E23" i="3"/>
  <c r="P23" i="3" s="1"/>
  <c r="D23" i="3"/>
  <c r="O23" i="3" s="1"/>
  <c r="O23" i="14" s="1"/>
  <c r="C23" i="3"/>
  <c r="N23" i="3" s="1"/>
  <c r="N23" i="13" s="1"/>
  <c r="B23" i="3"/>
  <c r="M23" i="3" s="1"/>
  <c r="M23" i="10" s="1"/>
  <c r="A23" i="3"/>
  <c r="L23" i="3" s="1"/>
  <c r="L23" i="11" s="1"/>
  <c r="I22" i="3"/>
  <c r="J22" i="3" s="1"/>
  <c r="E22" i="3"/>
  <c r="P22" i="3" s="1"/>
  <c r="D22" i="3"/>
  <c r="O22" i="3" s="1"/>
  <c r="C22" i="3"/>
  <c r="N22" i="3"/>
  <c r="N22" i="6" s="1"/>
  <c r="B22" i="3"/>
  <c r="M22" i="3" s="1"/>
  <c r="M22" i="9" s="1"/>
  <c r="A22" i="3"/>
  <c r="L22" i="3" s="1"/>
  <c r="J21" i="3"/>
  <c r="E21" i="3"/>
  <c r="P21" i="3" s="1"/>
  <c r="D21" i="3"/>
  <c r="O21" i="3" s="1"/>
  <c r="C21" i="3"/>
  <c r="N21" i="3" s="1"/>
  <c r="B21" i="3"/>
  <c r="M21" i="3"/>
  <c r="M21" i="13" s="1"/>
  <c r="A21" i="3"/>
  <c r="L21" i="3" s="1"/>
  <c r="I20" i="3"/>
  <c r="J20" i="3" s="1"/>
  <c r="E20" i="3"/>
  <c r="P20" i="3" s="1"/>
  <c r="P20" i="14" s="1"/>
  <c r="D20" i="3"/>
  <c r="O20" i="3" s="1"/>
  <c r="O20" i="10" s="1"/>
  <c r="C20" i="3"/>
  <c r="N20" i="3" s="1"/>
  <c r="N20" i="13" s="1"/>
  <c r="B20" i="3"/>
  <c r="M20" i="3" s="1"/>
  <c r="A20" i="3"/>
  <c r="L20" i="3" s="1"/>
  <c r="L20" i="10" s="1"/>
  <c r="I19" i="3"/>
  <c r="J19" i="3"/>
  <c r="E19" i="3"/>
  <c r="P19" i="3" s="1"/>
  <c r="D19" i="3"/>
  <c r="O19" i="3" s="1"/>
  <c r="C19" i="3"/>
  <c r="N19" i="3"/>
  <c r="N19" i="14" s="1"/>
  <c r="B19" i="3"/>
  <c r="M19" i="3" s="1"/>
  <c r="M19" i="13" s="1"/>
  <c r="A19" i="3"/>
  <c r="L19" i="3" s="1"/>
  <c r="L19" i="13" s="1"/>
  <c r="I18" i="3"/>
  <c r="J18" i="3" s="1"/>
  <c r="F18" i="3"/>
  <c r="P18" i="3"/>
  <c r="D18" i="3"/>
  <c r="O18" i="3" s="1"/>
  <c r="O18" i="13" s="1"/>
  <c r="C18" i="3"/>
  <c r="A18" i="3"/>
  <c r="L18" i="3" s="1"/>
  <c r="H35" i="3"/>
  <c r="C12" i="5"/>
  <c r="P31" i="14" l="1"/>
  <c r="P31" i="12"/>
  <c r="P31" i="11"/>
  <c r="P33" i="14"/>
  <c r="P33" i="12"/>
  <c r="P33" i="6"/>
  <c r="P28" i="10"/>
  <c r="P28" i="13"/>
  <c r="P28" i="14"/>
  <c r="P28" i="9"/>
  <c r="P30" i="6"/>
  <c r="P32" i="10"/>
  <c r="K30" i="8"/>
  <c r="P34" i="13"/>
  <c r="P34" i="11"/>
  <c r="P34" i="7"/>
  <c r="P34" i="9"/>
  <c r="P34" i="8"/>
  <c r="P34" i="14"/>
  <c r="P34" i="10"/>
  <c r="P34" i="12"/>
  <c r="P34" i="6"/>
  <c r="P27" i="8"/>
  <c r="P27" i="7"/>
  <c r="P27" i="9"/>
  <c r="P27" i="12"/>
  <c r="P27" i="14"/>
  <c r="P27" i="10"/>
  <c r="P27" i="6"/>
  <c r="P27" i="11"/>
  <c r="P27" i="13"/>
  <c r="J35" i="6"/>
  <c r="B11" i="6" s="1"/>
  <c r="J35" i="10"/>
  <c r="B11" i="10" s="1"/>
  <c r="J35" i="8"/>
  <c r="B11" i="8" s="1"/>
  <c r="J35" i="9"/>
  <c r="B11" i="9" s="1"/>
  <c r="P30" i="7"/>
  <c r="P30" i="11"/>
  <c r="P31" i="13"/>
  <c r="P31" i="6"/>
  <c r="P32" i="11"/>
  <c r="P32" i="13"/>
  <c r="P33" i="7"/>
  <c r="P33" i="13"/>
  <c r="J35" i="12"/>
  <c r="B11" i="12" s="1"/>
  <c r="R35" i="8"/>
  <c r="P28" i="6"/>
  <c r="P30" i="9"/>
  <c r="P30" i="13"/>
  <c r="P31" i="10"/>
  <c r="P31" i="9"/>
  <c r="P32" i="8"/>
  <c r="P32" i="9"/>
  <c r="P33" i="10"/>
  <c r="P33" i="8"/>
  <c r="J35" i="11"/>
  <c r="B11" i="11" s="1"/>
  <c r="J35" i="14"/>
  <c r="B11" i="14" s="1"/>
  <c r="J35" i="3"/>
  <c r="J35" i="7"/>
  <c r="B11" i="7" s="1"/>
  <c r="P30" i="8"/>
  <c r="P30" i="12"/>
  <c r="P31" i="7"/>
  <c r="P31" i="8"/>
  <c r="P32" i="6"/>
  <c r="P32" i="12"/>
  <c r="P33" i="9"/>
  <c r="P33" i="11"/>
  <c r="J35" i="13"/>
  <c r="B11" i="13" s="1"/>
  <c r="K27" i="2"/>
  <c r="N26" i="9"/>
  <c r="O34" i="11"/>
  <c r="N33" i="6"/>
  <c r="N25" i="14"/>
  <c r="M30" i="6"/>
  <c r="N34" i="12"/>
  <c r="N27" i="8"/>
  <c r="M33" i="11"/>
  <c r="P21" i="6"/>
  <c r="P21" i="8"/>
  <c r="M28" i="12"/>
  <c r="N28" i="9"/>
  <c r="N34" i="9"/>
  <c r="N22" i="7"/>
  <c r="N33" i="14"/>
  <c r="N32" i="13"/>
  <c r="N33" i="10"/>
  <c r="M31" i="9"/>
  <c r="M31" i="8"/>
  <c r="P25" i="12"/>
  <c r="P25" i="7"/>
  <c r="P25" i="14"/>
  <c r="P25" i="8"/>
  <c r="P25" i="9"/>
  <c r="P25" i="11"/>
  <c r="P25" i="13"/>
  <c r="P25" i="10"/>
  <c r="P25" i="6"/>
  <c r="P23" i="12"/>
  <c r="P23" i="11"/>
  <c r="P23" i="14"/>
  <c r="P23" i="8"/>
  <c r="P23" i="7"/>
  <c r="P23" i="13"/>
  <c r="P23" i="9"/>
  <c r="P23" i="10"/>
  <c r="P23" i="6"/>
  <c r="P21" i="11"/>
  <c r="P26" i="12"/>
  <c r="P26" i="10"/>
  <c r="P26" i="7"/>
  <c r="P26" i="9"/>
  <c r="P26" i="8"/>
  <c r="P26" i="6"/>
  <c r="P26" i="11"/>
  <c r="P26" i="13"/>
  <c r="P24" i="11"/>
  <c r="P24" i="9"/>
  <c r="P24" i="13"/>
  <c r="P24" i="10"/>
  <c r="P24" i="6"/>
  <c r="P24" i="7"/>
  <c r="P24" i="8"/>
  <c r="P24" i="12"/>
  <c r="O30" i="6"/>
  <c r="M32" i="13"/>
  <c r="L34" i="6"/>
  <c r="O32" i="12"/>
  <c r="O32" i="11"/>
  <c r="L34" i="7"/>
  <c r="L30" i="10"/>
  <c r="M34" i="6"/>
  <c r="M32" i="10"/>
  <c r="M25" i="11"/>
  <c r="M32" i="8"/>
  <c r="O30" i="13"/>
  <c r="O32" i="6"/>
  <c r="N32" i="14"/>
  <c r="N32" i="11"/>
  <c r="N32" i="7"/>
  <c r="M32" i="9"/>
  <c r="N32" i="9"/>
  <c r="O32" i="8"/>
  <c r="L34" i="12"/>
  <c r="L34" i="10"/>
  <c r="L30" i="11"/>
  <c r="L30" i="14"/>
  <c r="O24" i="10"/>
  <c r="O31" i="10"/>
  <c r="O25" i="12"/>
  <c r="M24" i="9"/>
  <c r="M33" i="12"/>
  <c r="O33" i="6"/>
  <c r="O33" i="12"/>
  <c r="O28" i="10"/>
  <c r="M22" i="13"/>
  <c r="M22" i="7"/>
  <c r="N34" i="13"/>
  <c r="M34" i="12"/>
  <c r="K27" i="12"/>
  <c r="N33" i="13"/>
  <c r="K31" i="8"/>
  <c r="N31" i="11"/>
  <c r="O31" i="9"/>
  <c r="M33" i="10"/>
  <c r="M31" i="7"/>
  <c r="O33" i="13"/>
  <c r="M34" i="10"/>
  <c r="N25" i="6"/>
  <c r="M26" i="11"/>
  <c r="O23" i="10"/>
  <c r="N34" i="8"/>
  <c r="M34" i="13"/>
  <c r="O34" i="8"/>
  <c r="N33" i="7"/>
  <c r="M33" i="6"/>
  <c r="M31" i="13"/>
  <c r="O33" i="11"/>
  <c r="K30" i="7"/>
  <c r="M24" i="8"/>
  <c r="N26" i="10"/>
  <c r="O25" i="8"/>
  <c r="M25" i="12"/>
  <c r="O34" i="6"/>
  <c r="O34" i="9"/>
  <c r="K34" i="8"/>
  <c r="N31" i="7"/>
  <c r="K33" i="10"/>
  <c r="N31" i="6"/>
  <c r="N25" i="10"/>
  <c r="M24" i="11"/>
  <c r="N26" i="7"/>
  <c r="O25" i="9"/>
  <c r="M25" i="9"/>
  <c r="O34" i="7"/>
  <c r="O34" i="12"/>
  <c r="M22" i="12"/>
  <c r="M25" i="14"/>
  <c r="O25" i="14"/>
  <c r="O34" i="14"/>
  <c r="N31" i="8"/>
  <c r="N30" i="12"/>
  <c r="K33" i="8"/>
  <c r="N31" i="9"/>
  <c r="O31" i="11"/>
  <c r="O30" i="10"/>
  <c r="M31" i="6"/>
  <c r="M31" i="12"/>
  <c r="O33" i="9"/>
  <c r="O33" i="7"/>
  <c r="K30" i="13"/>
  <c r="O32" i="9"/>
  <c r="O32" i="13"/>
  <c r="N23" i="7"/>
  <c r="O34" i="13"/>
  <c r="N30" i="11"/>
  <c r="N31" i="14"/>
  <c r="N31" i="10"/>
  <c r="K32" i="10"/>
  <c r="N31" i="13"/>
  <c r="O31" i="12"/>
  <c r="O30" i="9"/>
  <c r="M31" i="11"/>
  <c r="M31" i="10"/>
  <c r="O33" i="8"/>
  <c r="O33" i="10"/>
  <c r="K30" i="12"/>
  <c r="O32" i="7"/>
  <c r="O32" i="10"/>
  <c r="O30" i="14"/>
  <c r="L34" i="9"/>
  <c r="L30" i="8"/>
  <c r="L34" i="11"/>
  <c r="L34" i="8"/>
  <c r="L34" i="13"/>
  <c r="L30" i="13"/>
  <c r="L33" i="8"/>
  <c r="L33" i="7"/>
  <c r="N34" i="6"/>
  <c r="N34" i="11"/>
  <c r="M34" i="9"/>
  <c r="M34" i="8"/>
  <c r="K18" i="13"/>
  <c r="K34" i="6"/>
  <c r="K34" i="14"/>
  <c r="N32" i="12"/>
  <c r="N32" i="10"/>
  <c r="N33" i="12"/>
  <c r="K33" i="6"/>
  <c r="L33" i="12"/>
  <c r="M32" i="6"/>
  <c r="M32" i="7"/>
  <c r="N33" i="8"/>
  <c r="N32" i="8"/>
  <c r="O31" i="7"/>
  <c r="O31" i="8"/>
  <c r="M33" i="9"/>
  <c r="M33" i="13"/>
  <c r="M28" i="11"/>
  <c r="K28" i="11"/>
  <c r="M33" i="14"/>
  <c r="K31" i="14"/>
  <c r="M28" i="10"/>
  <c r="N34" i="10"/>
  <c r="N34" i="7"/>
  <c r="M34" i="11"/>
  <c r="M34" i="7"/>
  <c r="O27" i="11"/>
  <c r="K27" i="6"/>
  <c r="K34" i="9"/>
  <c r="K31" i="6"/>
  <c r="K33" i="12"/>
  <c r="L33" i="11"/>
  <c r="M32" i="12"/>
  <c r="M32" i="11"/>
  <c r="N33" i="9"/>
  <c r="O31" i="6"/>
  <c r="O31" i="13"/>
  <c r="M33" i="7"/>
  <c r="M28" i="9"/>
  <c r="M28" i="14"/>
  <c r="L33" i="14"/>
  <c r="M29" i="8"/>
  <c r="P29" i="13"/>
  <c r="P29" i="9"/>
  <c r="P29" i="6"/>
  <c r="P29" i="10"/>
  <c r="P29" i="12"/>
  <c r="P29" i="14"/>
  <c r="P29" i="7"/>
  <c r="P29" i="8"/>
  <c r="R35" i="12"/>
  <c r="R35" i="11"/>
  <c r="P19" i="10"/>
  <c r="P19" i="14"/>
  <c r="P19" i="12"/>
  <c r="P19" i="8"/>
  <c r="P19" i="13"/>
  <c r="P19" i="11"/>
  <c r="O26" i="14"/>
  <c r="O26" i="11"/>
  <c r="O26" i="9"/>
  <c r="O26" i="10"/>
  <c r="O26" i="12"/>
  <c r="O26" i="6"/>
  <c r="O26" i="7"/>
  <c r="O26" i="13"/>
  <c r="O26" i="8"/>
  <c r="O21" i="14"/>
  <c r="O21" i="8"/>
  <c r="O21" i="9"/>
  <c r="M23" i="6"/>
  <c r="M23" i="13"/>
  <c r="M23" i="12"/>
  <c r="M23" i="7"/>
  <c r="N24" i="14"/>
  <c r="N24" i="11"/>
  <c r="N24" i="12"/>
  <c r="N24" i="7"/>
  <c r="N24" i="8"/>
  <c r="M27" i="14"/>
  <c r="M27" i="7"/>
  <c r="M27" i="11"/>
  <c r="M27" i="12"/>
  <c r="M27" i="13"/>
  <c r="M23" i="8"/>
  <c r="N24" i="10"/>
  <c r="O23" i="7"/>
  <c r="M27" i="10"/>
  <c r="O27" i="12"/>
  <c r="M19" i="12"/>
  <c r="M19" i="11"/>
  <c r="M19" i="14"/>
  <c r="O20" i="11"/>
  <c r="O20" i="6"/>
  <c r="M21" i="11"/>
  <c r="M21" i="8"/>
  <c r="M21" i="9"/>
  <c r="N23" i="11"/>
  <c r="N23" i="14"/>
  <c r="N23" i="10"/>
  <c r="N23" i="6"/>
  <c r="N23" i="8"/>
  <c r="N23" i="9"/>
  <c r="O24" i="14"/>
  <c r="O24" i="9"/>
  <c r="O24" i="8"/>
  <c r="O24" i="13"/>
  <c r="O24" i="7"/>
  <c r="M26" i="13"/>
  <c r="M26" i="7"/>
  <c r="M26" i="14"/>
  <c r="M26" i="12"/>
  <c r="M26" i="9"/>
  <c r="N27" i="7"/>
  <c r="N27" i="10"/>
  <c r="N27" i="12"/>
  <c r="N27" i="9"/>
  <c r="N28" i="12"/>
  <c r="N28" i="8"/>
  <c r="N28" i="14"/>
  <c r="N28" i="10"/>
  <c r="N28" i="7"/>
  <c r="N28" i="6"/>
  <c r="N29" i="7"/>
  <c r="N29" i="10"/>
  <c r="N29" i="6"/>
  <c r="N29" i="8"/>
  <c r="N29" i="14"/>
  <c r="N29" i="12"/>
  <c r="N29" i="13"/>
  <c r="M23" i="11"/>
  <c r="M26" i="6"/>
  <c r="N24" i="13"/>
  <c r="O24" i="6"/>
  <c r="O23" i="12"/>
  <c r="M27" i="9"/>
  <c r="O27" i="8"/>
  <c r="M21" i="6"/>
  <c r="N27" i="6"/>
  <c r="N19" i="8"/>
  <c r="N19" i="12"/>
  <c r="M22" i="11"/>
  <c r="M22" i="6"/>
  <c r="M22" i="14"/>
  <c r="M22" i="10"/>
  <c r="M22" i="8"/>
  <c r="M23" i="14"/>
  <c r="M24" i="10"/>
  <c r="M24" i="7"/>
  <c r="M24" i="14"/>
  <c r="M24" i="6"/>
  <c r="M24" i="12"/>
  <c r="M25" i="8"/>
  <c r="M25" i="7"/>
  <c r="M25" i="6"/>
  <c r="M25" i="10"/>
  <c r="O25" i="10"/>
  <c r="O25" i="13"/>
  <c r="O25" i="6"/>
  <c r="O25" i="7"/>
  <c r="N26" i="14"/>
  <c r="N26" i="13"/>
  <c r="N26" i="6"/>
  <c r="N26" i="12"/>
  <c r="N26" i="11"/>
  <c r="N30" i="13"/>
  <c r="N28" i="11"/>
  <c r="O28" i="6"/>
  <c r="O28" i="13"/>
  <c r="O28" i="14"/>
  <c r="O28" i="7"/>
  <c r="O28" i="12"/>
  <c r="O28" i="11"/>
  <c r="O28" i="8"/>
  <c r="M30" i="14"/>
  <c r="M30" i="12"/>
  <c r="M30" i="11"/>
  <c r="M30" i="10"/>
  <c r="M30" i="8"/>
  <c r="M30" i="7"/>
  <c r="M30" i="9"/>
  <c r="O18" i="7"/>
  <c r="O18" i="11"/>
  <c r="O18" i="14"/>
  <c r="O18" i="9"/>
  <c r="N22" i="11"/>
  <c r="N22" i="13"/>
  <c r="O23" i="9"/>
  <c r="O23" i="8"/>
  <c r="O23" i="13"/>
  <c r="O23" i="11"/>
  <c r="O27" i="9"/>
  <c r="O27" i="7"/>
  <c r="O27" i="6"/>
  <c r="O27" i="13"/>
  <c r="O29" i="6"/>
  <c r="O29" i="13"/>
  <c r="O29" i="8"/>
  <c r="O29" i="7"/>
  <c r="O29" i="14"/>
  <c r="O29" i="12"/>
  <c r="O29" i="11"/>
  <c r="N22" i="12"/>
  <c r="M23" i="9"/>
  <c r="M26" i="8"/>
  <c r="N24" i="6"/>
  <c r="N23" i="12"/>
  <c r="O24" i="11"/>
  <c r="O23" i="6"/>
  <c r="M27" i="8"/>
  <c r="O27" i="10"/>
  <c r="O18" i="10"/>
  <c r="N27" i="11"/>
  <c r="N27" i="14"/>
  <c r="M21" i="14"/>
  <c r="N25" i="13"/>
  <c r="N25" i="7"/>
  <c r="N25" i="11"/>
  <c r="N25" i="9"/>
  <c r="N25" i="8"/>
  <c r="K19" i="14"/>
  <c r="K19" i="7"/>
  <c r="O29" i="9"/>
  <c r="N29" i="11"/>
  <c r="M29" i="12"/>
  <c r="M29" i="11"/>
  <c r="M29" i="14"/>
  <c r="M29" i="13"/>
  <c r="M29" i="9"/>
  <c r="M29" i="10"/>
  <c r="M29" i="7"/>
  <c r="N30" i="7"/>
  <c r="N30" i="10"/>
  <c r="N30" i="14"/>
  <c r="N30" i="9"/>
  <c r="N30" i="6"/>
  <c r="K18" i="12"/>
  <c r="O30" i="7"/>
  <c r="O30" i="8"/>
  <c r="M28" i="8"/>
  <c r="M28" i="7"/>
  <c r="L30" i="6"/>
  <c r="L30" i="12"/>
  <c r="K30" i="14"/>
  <c r="O30" i="11"/>
  <c r="M28" i="6"/>
  <c r="L30" i="9"/>
  <c r="K26" i="10"/>
  <c r="K26" i="6"/>
  <c r="K26" i="14"/>
  <c r="K25" i="13"/>
  <c r="K27" i="13"/>
  <c r="K32" i="11"/>
  <c r="K25" i="10"/>
  <c r="K27" i="8"/>
  <c r="K34" i="13"/>
  <c r="K31" i="9"/>
  <c r="K32" i="7"/>
  <c r="K33" i="14"/>
  <c r="K21" i="10"/>
  <c r="K19" i="12"/>
  <c r="K19" i="8"/>
  <c r="K25" i="12"/>
  <c r="K31" i="12"/>
  <c r="K32" i="13"/>
  <c r="K28" i="14"/>
  <c r="K29" i="3"/>
  <c r="K32" i="14"/>
  <c r="P22" i="11"/>
  <c r="P22" i="7"/>
  <c r="P22" i="8"/>
  <c r="P22" i="13"/>
  <c r="P22" i="14"/>
  <c r="P22" i="10"/>
  <c r="P22" i="6"/>
  <c r="P22" i="12"/>
  <c r="P22" i="9"/>
  <c r="O22" i="14"/>
  <c r="O22" i="12"/>
  <c r="O22" i="9"/>
  <c r="O22" i="8"/>
  <c r="O22" i="13"/>
  <c r="O22" i="7"/>
  <c r="O22" i="11"/>
  <c r="O22" i="10"/>
  <c r="O22" i="6"/>
  <c r="N22" i="9"/>
  <c r="N22" i="10"/>
  <c r="N22" i="14"/>
  <c r="N22" i="8"/>
  <c r="L29" i="14"/>
  <c r="L29" i="10"/>
  <c r="L29" i="8"/>
  <c r="L29" i="11"/>
  <c r="L29" i="13"/>
  <c r="K28" i="13"/>
  <c r="K28" i="12"/>
  <c r="K28" i="7"/>
  <c r="L26" i="11"/>
  <c r="L26" i="10"/>
  <c r="L26" i="7"/>
  <c r="L26" i="14"/>
  <c r="L26" i="9"/>
  <c r="L26" i="13"/>
  <c r="L26" i="8"/>
  <c r="L26" i="6"/>
  <c r="L26" i="12"/>
  <c r="K26" i="12"/>
  <c r="K26" i="7"/>
  <c r="L25" i="14"/>
  <c r="L25" i="6"/>
  <c r="L25" i="11"/>
  <c r="L25" i="12"/>
  <c r="L25" i="7"/>
  <c r="K25" i="8"/>
  <c r="K24" i="12"/>
  <c r="K23" i="10"/>
  <c r="L22" i="11"/>
  <c r="L22" i="10"/>
  <c r="L22" i="8"/>
  <c r="L22" i="12"/>
  <c r="L22" i="6"/>
  <c r="L22" i="14"/>
  <c r="L22" i="9"/>
  <c r="L22" i="13"/>
  <c r="L22" i="7"/>
  <c r="K22" i="8"/>
  <c r="K21" i="7"/>
  <c r="K19" i="6"/>
  <c r="K19" i="10"/>
  <c r="K20" i="11"/>
  <c r="K20" i="8"/>
  <c r="K20" i="13"/>
  <c r="K20" i="10"/>
  <c r="K20" i="14"/>
  <c r="N20" i="8"/>
  <c r="N20" i="10"/>
  <c r="O21" i="6"/>
  <c r="O21" i="12"/>
  <c r="O21" i="10"/>
  <c r="O21" i="7"/>
  <c r="O21" i="11"/>
  <c r="O21" i="13"/>
  <c r="P21" i="10"/>
  <c r="P21" i="7"/>
  <c r="P21" i="14"/>
  <c r="P21" i="13"/>
  <c r="P21" i="12"/>
  <c r="P21" i="9"/>
  <c r="P20" i="7"/>
  <c r="P20" i="11"/>
  <c r="P20" i="13"/>
  <c r="P20" i="9"/>
  <c r="P20" i="8"/>
  <c r="P20" i="12"/>
  <c r="P20" i="6"/>
  <c r="P20" i="10"/>
  <c r="O20" i="8"/>
  <c r="O20" i="12"/>
  <c r="O20" i="13"/>
  <c r="O20" i="14"/>
  <c r="O20" i="9"/>
  <c r="O20" i="7"/>
  <c r="N21" i="9"/>
  <c r="N21" i="10"/>
  <c r="N21" i="11"/>
  <c r="N21" i="8"/>
  <c r="N21" i="12"/>
  <c r="N21" i="13"/>
  <c r="N21" i="7"/>
  <c r="N21" i="6"/>
  <c r="N21" i="14"/>
  <c r="N20" i="12"/>
  <c r="N20" i="7"/>
  <c r="N20" i="6"/>
  <c r="N20" i="11"/>
  <c r="N20" i="14"/>
  <c r="N20" i="9"/>
  <c r="M21" i="12"/>
  <c r="M21" i="10"/>
  <c r="M21" i="7"/>
  <c r="M20" i="10"/>
  <c r="M20" i="11"/>
  <c r="M20" i="9"/>
  <c r="M20" i="6"/>
  <c r="M20" i="14"/>
  <c r="M20" i="12"/>
  <c r="M20" i="13"/>
  <c r="M20" i="8"/>
  <c r="M20" i="7"/>
  <c r="L21" i="12"/>
  <c r="L21" i="10"/>
  <c r="L21" i="13"/>
  <c r="L21" i="7"/>
  <c r="L21" i="14"/>
  <c r="L21" i="9"/>
  <c r="K20" i="6"/>
  <c r="K20" i="9"/>
  <c r="K20" i="7"/>
  <c r="S10" i="2"/>
  <c r="S27" i="2" s="1"/>
  <c r="R35" i="6"/>
  <c r="R35" i="14"/>
  <c r="R35" i="9"/>
  <c r="R35" i="13"/>
  <c r="R35" i="10"/>
  <c r="R35" i="7"/>
  <c r="R35" i="3"/>
  <c r="P19" i="9"/>
  <c r="P19" i="7"/>
  <c r="P19" i="6"/>
  <c r="O19" i="13"/>
  <c r="O19" i="11"/>
  <c r="O19" i="6"/>
  <c r="O19" i="9"/>
  <c r="O19" i="14"/>
  <c r="O19" i="7"/>
  <c r="O19" i="10"/>
  <c r="O19" i="12"/>
  <c r="O19" i="8"/>
  <c r="N19" i="9"/>
  <c r="N19" i="11"/>
  <c r="N19" i="13"/>
  <c r="N19" i="7"/>
  <c r="N19" i="10"/>
  <c r="N19" i="6"/>
  <c r="M19" i="6"/>
  <c r="M19" i="7"/>
  <c r="M19" i="8"/>
  <c r="M19" i="10"/>
  <c r="M19" i="9"/>
  <c r="K19" i="9"/>
  <c r="K19" i="13"/>
  <c r="N18" i="3"/>
  <c r="N18" i="14" s="1"/>
  <c r="P18" i="6"/>
  <c r="P18" i="11"/>
  <c r="P18" i="12"/>
  <c r="P18" i="13"/>
  <c r="P18" i="8"/>
  <c r="P18" i="7"/>
  <c r="P18" i="14"/>
  <c r="P18" i="10"/>
  <c r="P18" i="9"/>
  <c r="O18" i="8"/>
  <c r="O18" i="12"/>
  <c r="O18" i="6"/>
  <c r="M18" i="7"/>
  <c r="M18" i="12"/>
  <c r="M18" i="14"/>
  <c r="M18" i="8"/>
  <c r="M18" i="9"/>
  <c r="M18" i="10"/>
  <c r="M18" i="6"/>
  <c r="M18" i="13"/>
  <c r="M18" i="11"/>
  <c r="L18" i="14"/>
  <c r="L18" i="6"/>
  <c r="L18" i="7"/>
  <c r="L18" i="8"/>
  <c r="L18" i="10"/>
  <c r="L18" i="9"/>
  <c r="L18" i="12"/>
  <c r="L18" i="13"/>
  <c r="L18" i="11"/>
  <c r="K22" i="7"/>
  <c r="K24" i="13"/>
  <c r="K18" i="6"/>
  <c r="K18" i="8"/>
  <c r="K22" i="13"/>
  <c r="K23" i="12"/>
  <c r="K24" i="10"/>
  <c r="K18" i="7"/>
  <c r="K18" i="11"/>
  <c r="K26" i="11"/>
  <c r="K26" i="13"/>
  <c r="K34" i="7"/>
  <c r="K34" i="12"/>
  <c r="K25" i="14"/>
  <c r="K27" i="14"/>
  <c r="K31" i="7"/>
  <c r="K31" i="10"/>
  <c r="K32" i="9"/>
  <c r="K32" i="8"/>
  <c r="K33" i="7"/>
  <c r="K33" i="11"/>
  <c r="K28" i="9"/>
  <c r="K28" i="8"/>
  <c r="K30" i="11"/>
  <c r="K30" i="9"/>
  <c r="K23" i="8"/>
  <c r="K18" i="14"/>
  <c r="K22" i="6"/>
  <c r="K23" i="11"/>
  <c r="K24" i="9"/>
  <c r="K18" i="10"/>
  <c r="K23" i="14"/>
  <c r="K24" i="14"/>
  <c r="K22" i="14"/>
  <c r="K26" i="8"/>
  <c r="K34" i="10"/>
  <c r="K31" i="13"/>
  <c r="K32" i="12"/>
  <c r="K33" i="13"/>
  <c r="K28" i="6"/>
  <c r="K30" i="10"/>
  <c r="K21" i="8"/>
  <c r="K22" i="10"/>
  <c r="K22" i="12"/>
  <c r="K23" i="9"/>
  <c r="K23" i="13"/>
  <c r="K21" i="6"/>
  <c r="K21" i="12"/>
  <c r="K24" i="11"/>
  <c r="K24" i="6"/>
  <c r="K21" i="14"/>
  <c r="K25" i="7"/>
  <c r="K25" i="9"/>
  <c r="K27" i="7"/>
  <c r="K27" i="9"/>
  <c r="K21" i="13"/>
  <c r="K22" i="11"/>
  <c r="K23" i="6"/>
  <c r="K21" i="9"/>
  <c r="K24" i="7"/>
  <c r="K25" i="6"/>
  <c r="K27" i="11"/>
  <c r="L23" i="8"/>
  <c r="L31" i="8"/>
  <c r="L28" i="14"/>
  <c r="L24" i="9"/>
  <c r="L25" i="9"/>
  <c r="L25" i="10"/>
  <c r="L21" i="8"/>
  <c r="L21" i="6"/>
  <c r="L29" i="12"/>
  <c r="L29" i="7"/>
  <c r="L33" i="9"/>
  <c r="L33" i="10"/>
  <c r="L28" i="6"/>
  <c r="L32" i="14"/>
  <c r="L25" i="8"/>
  <c r="L25" i="13"/>
  <c r="L24" i="11"/>
  <c r="L21" i="11"/>
  <c r="L24" i="14"/>
  <c r="L29" i="9"/>
  <c r="L29" i="6"/>
  <c r="L32" i="10"/>
  <c r="L33" i="6"/>
  <c r="L27" i="12"/>
  <c r="L23" i="14"/>
  <c r="L20" i="14"/>
  <c r="L32" i="12"/>
  <c r="L20" i="9"/>
  <c r="L20" i="11"/>
  <c r="L28" i="10"/>
  <c r="L23" i="12"/>
  <c r="L19" i="8"/>
  <c r="L24" i="13"/>
  <c r="L20" i="13"/>
  <c r="L32" i="6"/>
  <c r="L28" i="7"/>
  <c r="L27" i="11"/>
  <c r="L19" i="7"/>
  <c r="L24" i="12"/>
  <c r="L20" i="7"/>
  <c r="L31" i="9"/>
  <c r="L32" i="9"/>
  <c r="L28" i="13"/>
  <c r="L27" i="8"/>
  <c r="L23" i="6"/>
  <c r="L19" i="12"/>
  <c r="L31" i="12"/>
  <c r="L27" i="6"/>
  <c r="L27" i="13"/>
  <c r="L23" i="9"/>
  <c r="L23" i="13"/>
  <c r="L19" i="9"/>
  <c r="L19" i="11"/>
  <c r="L24" i="6"/>
  <c r="L24" i="8"/>
  <c r="L20" i="12"/>
  <c r="L20" i="8"/>
  <c r="L31" i="7"/>
  <c r="L31" i="10"/>
  <c r="L32" i="7"/>
  <c r="L32" i="11"/>
  <c r="L28" i="9"/>
  <c r="L28" i="8"/>
  <c r="L31" i="14"/>
  <c r="L27" i="7"/>
  <c r="L23" i="7"/>
  <c r="L19" i="6"/>
  <c r="L19" i="14"/>
  <c r="L31" i="6"/>
  <c r="L27" i="9"/>
  <c r="L27" i="10"/>
  <c r="L23" i="10"/>
  <c r="L19" i="10"/>
  <c r="L24" i="7"/>
  <c r="L20" i="6"/>
  <c r="L31" i="13"/>
  <c r="L32" i="13"/>
  <c r="L28" i="11"/>
  <c r="C12" i="11"/>
  <c r="C12" i="8"/>
  <c r="C12" i="9"/>
  <c r="C12" i="7"/>
  <c r="C12" i="14"/>
  <c r="C12" i="10"/>
  <c r="C12" i="12"/>
  <c r="C12" i="6"/>
  <c r="C12" i="13"/>
  <c r="J45" i="12" l="1"/>
  <c r="J44" i="6"/>
  <c r="J59" i="3"/>
  <c r="J45" i="10"/>
  <c r="J45" i="8"/>
  <c r="J45" i="7"/>
  <c r="J45" i="14"/>
  <c r="J45" i="11"/>
  <c r="B11" i="3"/>
  <c r="J45" i="9"/>
  <c r="J44" i="13"/>
  <c r="N18" i="13"/>
  <c r="N18" i="8"/>
  <c r="N18" i="9"/>
  <c r="N18" i="7"/>
  <c r="K29" i="13"/>
  <c r="K29" i="12"/>
  <c r="K29" i="14"/>
  <c r="K29" i="9"/>
  <c r="K29" i="7"/>
  <c r="K29" i="10"/>
  <c r="K29" i="6"/>
  <c r="K29" i="11"/>
  <c r="K29" i="8"/>
  <c r="N18" i="6"/>
  <c r="N18" i="10"/>
  <c r="N18" i="11"/>
  <c r="N18" i="12"/>
  <c r="C12" i="3"/>
</calcChain>
</file>

<file path=xl/comments1.xml><?xml version="1.0" encoding="utf-8"?>
<comments xmlns="http://schemas.openxmlformats.org/spreadsheetml/2006/main">
  <authors>
    <author>Dariusz Miller</author>
  </authors>
  <commentList>
    <comment ref="H9" authorId="0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 nr …. z dnia …..
- Nr PESEL 
- Adres
- nr rachunku bankowego
- w okresie od… do…
- Liczba godzin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  <charset val="238"/>
          </rPr>
          <t>Numer konta bankowego proszę wpisać w formacie:
XX-XXXX-XXXX-XXXX-XXXX-XXXX-XXXX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3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4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>W przypadku stażu art. należy dopisać do przedmiotu imię i nazwisko stażysty.</t>
        </r>
      </text>
    </comment>
  </commentList>
</comments>
</file>

<file path=xl/comments5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6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należy dopisać imię i nazwisko stażysty.
</t>
        </r>
      </text>
    </comment>
  </commentList>
</comments>
</file>

<file path=xl/comments7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8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9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10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11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12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sharedStrings.xml><?xml version="1.0" encoding="utf-8"?>
<sst xmlns="http://schemas.openxmlformats.org/spreadsheetml/2006/main" count="711" uniqueCount="384">
  <si>
    <t>Kierunek studiów</t>
  </si>
  <si>
    <t>Podsumowanie:</t>
  </si>
  <si>
    <t>Specjalność</t>
  </si>
  <si>
    <t>Stawka za godzinę</t>
  </si>
  <si>
    <t>Kwota ogółem</t>
  </si>
  <si>
    <t>Przedmiot</t>
  </si>
  <si>
    <t>..............................................................................................................</t>
  </si>
  <si>
    <t>Wystawiony przez Zleceniobiorcę:</t>
  </si>
  <si>
    <t>Liczba godzin w roku</t>
  </si>
  <si>
    <t>Wydział</t>
  </si>
  <si>
    <t>I</t>
  </si>
  <si>
    <t>II</t>
  </si>
  <si>
    <t>III</t>
  </si>
  <si>
    <t>IV</t>
  </si>
  <si>
    <t>V</t>
  </si>
  <si>
    <t>VI</t>
  </si>
  <si>
    <t>VII</t>
  </si>
  <si>
    <t>Kierunek</t>
  </si>
  <si>
    <t>DYRYGENTURA</t>
  </si>
  <si>
    <t>EDUKACJA ARTYSTYCZNA W ZAKRESIE SZTUKI MUZYCZNEJ</t>
  </si>
  <si>
    <t>INSTRUMENTALISTYKA</t>
  </si>
  <si>
    <t>KOMPOZYCJA I TEORIA MUZYKI</t>
  </si>
  <si>
    <t>MUZYKA KOŚCIELNA</t>
  </si>
  <si>
    <t>REŻYSERIA DŹWIĘKU</t>
  </si>
  <si>
    <t>TANIEC</t>
  </si>
  <si>
    <t>WOKALISTYKA</t>
  </si>
  <si>
    <t xml:space="preserve">Specjalność </t>
  </si>
  <si>
    <t>DYRYGENTURA CHÓRALNA</t>
  </si>
  <si>
    <t>DYRYGENTURA SYMFONICZNO-OPEROWA</t>
  </si>
  <si>
    <t>EDUKACJA ARTYSTYCZNA SZKOLNA</t>
  </si>
  <si>
    <t>GRA NA AKORDEONIE</t>
  </si>
  <si>
    <t>GRA NA ALTÓWCE</t>
  </si>
  <si>
    <t>GRA NA FAGOCIE</t>
  </si>
  <si>
    <t>GRA NA FLECIE</t>
  </si>
  <si>
    <t>GRA NA FORTEPIANIE</t>
  </si>
  <si>
    <t>GRA NA GITARZE</t>
  </si>
  <si>
    <t>GRA NA HARFIE</t>
  </si>
  <si>
    <t>GRA NA KLARNECIE</t>
  </si>
  <si>
    <t>GRA NA KLAWESYNIE</t>
  </si>
  <si>
    <t>GRA NA KONTRABASIE</t>
  </si>
  <si>
    <t>GRA NA OBOJU</t>
  </si>
  <si>
    <t>GRA NA ORGANACH</t>
  </si>
  <si>
    <t>GRA NA PERKUSJI</t>
  </si>
  <si>
    <t>GRA NA PUZONIE</t>
  </si>
  <si>
    <t>GRA NA ROGU</t>
  </si>
  <si>
    <t>GRA NA SAKSOFONIE</t>
  </si>
  <si>
    <t>GRA NA SKRZYPCACH</t>
  </si>
  <si>
    <t>GRA NA TRĄBCE</t>
  </si>
  <si>
    <t>GRA NA TUBIE</t>
  </si>
  <si>
    <t>GRA NA WIOLONCZELI</t>
  </si>
  <si>
    <t>KOMPOZYCJA</t>
  </si>
  <si>
    <t xml:space="preserve">MUZYKA SZKOLNA </t>
  </si>
  <si>
    <t xml:space="preserve">REŻYSERIA DŹWIĘKU </t>
  </si>
  <si>
    <t>REŻYSERIA DŹWIĘKU W FILMIE I TELEWIZJI</t>
  </si>
  <si>
    <t>REŻYSERIA DŹWIĘKU W MULTIMEDIACH</t>
  </si>
  <si>
    <t>REŻYSERIA MUZYCZNA</t>
  </si>
  <si>
    <t>RYTMIKA</t>
  </si>
  <si>
    <t xml:space="preserve">ŚPIEW SOLOWY I AKTORSTWO </t>
  </si>
  <si>
    <t>TEORIA MUZYKI</t>
  </si>
  <si>
    <t>STACJONARNE</t>
  </si>
  <si>
    <t>NIESTACJONARNE</t>
  </si>
  <si>
    <t>STAŻ ART.</t>
  </si>
  <si>
    <t>PODYPLOMOWE</t>
  </si>
  <si>
    <t>Stopień studiów</t>
  </si>
  <si>
    <t>bez stopnia</t>
  </si>
  <si>
    <t>Semestr</t>
  </si>
  <si>
    <t>I i II</t>
  </si>
  <si>
    <t>III i IV</t>
  </si>
  <si>
    <t>V i VI</t>
  </si>
  <si>
    <t>VIII</t>
  </si>
  <si>
    <t>VIII i VIII</t>
  </si>
  <si>
    <t>Forma zajęć</t>
  </si>
  <si>
    <t>KONSULTACJE</t>
  </si>
  <si>
    <t>ĆWICZENIA</t>
  </si>
  <si>
    <t>WYKLAD</t>
  </si>
  <si>
    <t>GRUPOWE</t>
  </si>
  <si>
    <t>ZBIOROWE</t>
  </si>
  <si>
    <t>LEKTORAT</t>
  </si>
  <si>
    <t>SEMINARIUM</t>
  </si>
  <si>
    <t>INDYWIDUALNE</t>
  </si>
  <si>
    <t>Rok studiów</t>
  </si>
  <si>
    <t>Sposób rozliczenia</t>
  </si>
  <si>
    <t>pensum</t>
  </si>
  <si>
    <t>um. edukacyjna</t>
  </si>
  <si>
    <t>współpraca z wydz</t>
  </si>
  <si>
    <t>część etatu</t>
  </si>
  <si>
    <t>gpw</t>
  </si>
  <si>
    <t>MSM</t>
  </si>
  <si>
    <t>Stawka za godz ponad wymiar i zlec.</t>
  </si>
  <si>
    <t xml:space="preserve">Wydział </t>
  </si>
  <si>
    <r>
      <t>Kwota brutto</t>
    </r>
    <r>
      <rPr>
        <sz val="11"/>
        <color rgb="FF000000"/>
        <rFont val="Arial"/>
        <family val="2"/>
        <charset val="238"/>
      </rPr>
      <t xml:space="preserve"> </t>
    </r>
    <r>
      <rPr>
        <b/>
        <sz val="11"/>
        <color rgb="FF000000"/>
        <rFont val="Arial"/>
        <family val="2"/>
        <charset val="238"/>
      </rPr>
      <t>złotych</t>
    </r>
    <r>
      <rPr>
        <sz val="11"/>
        <color rgb="FF000000"/>
        <rFont val="Arial"/>
        <family val="2"/>
        <charset val="238"/>
      </rPr>
      <t xml:space="preserve">:  </t>
    </r>
  </si>
  <si>
    <r>
      <t>Płatność na rachunek bankowy</t>
    </r>
    <r>
      <rPr>
        <sz val="11"/>
        <color rgb="FF000000"/>
        <rFont val="Arial"/>
        <family val="2"/>
        <charset val="238"/>
      </rPr>
      <t xml:space="preserve">: </t>
    </r>
  </si>
  <si>
    <t>Za przeprowadzenie zajęć dla studentów UMFC, na wydziale:</t>
  </si>
  <si>
    <t xml:space="preserve">w okresie od: </t>
  </si>
  <si>
    <r>
      <t>Imię i nazwisko:</t>
    </r>
    <r>
      <rPr>
        <sz val="11"/>
        <color rgb="FF000000"/>
        <rFont val="Arial"/>
        <family val="2"/>
        <charset val="238"/>
      </rPr>
      <t xml:space="preserve">  </t>
    </r>
  </si>
  <si>
    <t>Nr PESEL:</t>
  </si>
  <si>
    <t>Adres:</t>
  </si>
  <si>
    <t>Potwierdzam wykonanie pracy pod względem merytorycznym</t>
  </si>
  <si>
    <t>Rachunek sprawdzono pod względem zgodności z zawartą umową</t>
  </si>
  <si>
    <t>zajęć dydaktycznych w ramach umowy według następujących zasad:</t>
  </si>
  <si>
    <t xml:space="preserve">Pan/i </t>
  </si>
  <si>
    <t>RACHUNEK nr</t>
  </si>
  <si>
    <t>DO UMOWY ZLECENIA nr</t>
  </si>
  <si>
    <t xml:space="preserve">Powierzenie zajęć dydaktycznych - do umowy nr   </t>
  </si>
  <si>
    <t xml:space="preserve">I </t>
  </si>
  <si>
    <t>Zajęcia międzywydziałowe</t>
  </si>
  <si>
    <t>Zajęcia wspólne</t>
  </si>
  <si>
    <t>MSM/ASP</t>
  </si>
  <si>
    <t>1</t>
  </si>
  <si>
    <t>2</t>
  </si>
  <si>
    <t>3</t>
  </si>
  <si>
    <t>4</t>
  </si>
  <si>
    <t>5</t>
  </si>
  <si>
    <t>6</t>
  </si>
  <si>
    <t>7</t>
  </si>
  <si>
    <t>-</t>
  </si>
  <si>
    <t>80000 8002</t>
  </si>
  <si>
    <t>80000 8004</t>
  </si>
  <si>
    <t>06</t>
  </si>
  <si>
    <t>05</t>
  </si>
  <si>
    <t>01</t>
  </si>
  <si>
    <t>25</t>
  </si>
  <si>
    <t>16</t>
  </si>
  <si>
    <t>02</t>
  </si>
  <si>
    <t>08</t>
  </si>
  <si>
    <t>04</t>
  </si>
  <si>
    <t>17</t>
  </si>
  <si>
    <t>15</t>
  </si>
  <si>
    <t>07</t>
  </si>
  <si>
    <t>03</t>
  </si>
  <si>
    <t>14</t>
  </si>
  <si>
    <t>12</t>
  </si>
  <si>
    <t>11</t>
  </si>
  <si>
    <t>09</t>
  </si>
  <si>
    <t>10</t>
  </si>
  <si>
    <t>13</t>
  </si>
  <si>
    <t>23</t>
  </si>
  <si>
    <t>18</t>
  </si>
  <si>
    <t>26</t>
  </si>
  <si>
    <t>0</t>
  </si>
  <si>
    <t>Dekret księgowy</t>
  </si>
  <si>
    <t>data i podpis Dziekana/Kierownika Studium</t>
  </si>
  <si>
    <t>,</t>
  </si>
  <si>
    <t xml:space="preserve">do:    </t>
  </si>
  <si>
    <t>data i podpis Zleceniobiorcy</t>
  </si>
  <si>
    <t>data i podpis Działu Nauczania</t>
  </si>
  <si>
    <t xml:space="preserve">              data i podpis osoby odbierającej usługę</t>
  </si>
  <si>
    <t>data i podpis Wykonawcy</t>
  </si>
  <si>
    <t>zgodnie z poniższą specyfikacją:</t>
  </si>
  <si>
    <r>
      <t>Kwota słownie, brutto złotych</t>
    </r>
    <r>
      <rPr>
        <sz val="11"/>
        <color rgb="FF000000"/>
        <rFont val="Arial"/>
        <family val="2"/>
        <charset val="238"/>
      </rPr>
      <t xml:space="preserve">: </t>
    </r>
  </si>
  <si>
    <t>Pozostało do rozliczenia godzin</t>
  </si>
  <si>
    <t>Pozostało do rozliczenia złotych:</t>
  </si>
  <si>
    <t>19</t>
  </si>
  <si>
    <t>20</t>
  </si>
  <si>
    <t>Wydz.</t>
  </si>
  <si>
    <t>……………………………………………………….</t>
  </si>
  <si>
    <t>Liczba godzin do rozliczenia</t>
  </si>
  <si>
    <t>KURS PRZYGOTOWAWCZY</t>
  </si>
  <si>
    <t>KURS KONSULTACYJNY</t>
  </si>
  <si>
    <t>wydruk z dnia:</t>
  </si>
  <si>
    <t>KAMERALISTYKA FORTEPIANOWA</t>
  </si>
  <si>
    <t>CHOREOGRAFIA I TEORIA TAŃCA</t>
  </si>
  <si>
    <t>PEDAGOGIKA BALETOWA</t>
  </si>
  <si>
    <t>Struktura</t>
  </si>
  <si>
    <t xml:space="preserve">z dnia     </t>
  </si>
  <si>
    <t xml:space="preserve">z dnia  </t>
  </si>
  <si>
    <r>
      <rPr>
        <b/>
        <sz val="10"/>
        <color theme="1"/>
        <rFont val="Arial"/>
        <family val="2"/>
        <charset val="238"/>
      </rPr>
      <t>Poziom studiów</t>
    </r>
    <r>
      <rPr>
        <sz val="10"/>
        <color theme="1"/>
        <rFont val="Arial"/>
        <family val="2"/>
        <charset val="238"/>
      </rPr>
      <t xml:space="preserve">  
(I, II, III stopień)</t>
    </r>
  </si>
  <si>
    <r>
      <t xml:space="preserve">Forma studiów                                                 </t>
    </r>
    <r>
      <rPr>
        <sz val="10"/>
        <color theme="1"/>
        <rFont val="Arial"/>
        <family val="2"/>
        <charset val="238"/>
      </rPr>
      <t>(stacjonarne, niestacjonarne,  podyplomowe, staż, kurs)</t>
    </r>
  </si>
  <si>
    <t>MUSICAL</t>
  </si>
  <si>
    <t>ŚPIEW SOLOWY - KAMERALISTYKA</t>
  </si>
  <si>
    <t>ŚPIEW SOLOWY - MUZYKA DAWNA</t>
  </si>
  <si>
    <t>ŚPIEW SOLOWY - OPERA</t>
  </si>
  <si>
    <t>JAZZ I MUZYKA ESTRADOWA</t>
  </si>
  <si>
    <t>JAZZ I WORLD MUSIC</t>
  </si>
  <si>
    <t>MUZYKA KOŚCIELNA - KANTOR-DYRYGENT</t>
  </si>
  <si>
    <t>MUZYKA KOŚCIELNA - ORGANISTA</t>
  </si>
  <si>
    <t>MUZYKA KOŚCIELNA - MONODIA LITURGICZNA</t>
  </si>
  <si>
    <t>WOKALISTYKA CHÓRALNA</t>
  </si>
  <si>
    <t>Typ studiów - forma studiów</t>
  </si>
  <si>
    <t>DOKTORANCKIE</t>
  </si>
  <si>
    <t>90000 61 19</t>
  </si>
  <si>
    <t>90000 61 11</t>
  </si>
  <si>
    <t>90000 61 12</t>
  </si>
  <si>
    <t>90000 66 28</t>
  </si>
  <si>
    <t>90000 62 29</t>
  </si>
  <si>
    <t>90000 63 11</t>
  </si>
  <si>
    <t>90000 69 12</t>
  </si>
  <si>
    <t>90000 69 11</t>
  </si>
  <si>
    <t>Wydział Kompozycji i Teorii Muzyki</t>
  </si>
  <si>
    <t>Wydział Dyrygentury Symfoniczno-Operowej</t>
  </si>
  <si>
    <t>Wydział Instrumentalny</t>
  </si>
  <si>
    <t>Wydział Wokalno-Aktorski</t>
  </si>
  <si>
    <t>Wydział Dyrygentury i Wokalistyki Chóralnej, Edukacji Muzycznej i Rytmiki</t>
  </si>
  <si>
    <t>Wydział Reżyserii Dźwięku</t>
  </si>
  <si>
    <t>Wydział Tańca</t>
  </si>
  <si>
    <t>Wydział Muzyki Kościelnej</t>
  </si>
  <si>
    <t>Wydział Jazzu i Muzyki Estradowej</t>
  </si>
  <si>
    <t>Filia w Białymstoku</t>
  </si>
  <si>
    <t>Kolegium Pedagogiczne</t>
  </si>
  <si>
    <t>Kolegium Nauk Humanistycznych i Języków Obcych</t>
  </si>
  <si>
    <t>Kompozycji i Teorii Muzyki
(100)</t>
  </si>
  <si>
    <t>Dyrygentury Symfoniczno-Operowej
(200)</t>
  </si>
  <si>
    <t>Instrumentalny
(300)</t>
  </si>
  <si>
    <t>Wokalno-Aktorski</t>
  </si>
  <si>
    <t>Dyrygentury i Wokalistyki 
(500)</t>
  </si>
  <si>
    <t>Reżyserii Dźwięku 
(600)</t>
  </si>
  <si>
    <t>Tańca 
(508)</t>
  </si>
  <si>
    <t>Muzyki Kościelnej
(509)</t>
  </si>
  <si>
    <t>Jazzu i Muzyki Estradowej
(310)</t>
  </si>
  <si>
    <t>Instrumentalno-Pedag. / Białystok
(700)</t>
  </si>
  <si>
    <t>Kolegium Pedagogiczne
(507)</t>
  </si>
  <si>
    <t>Kolegium NHiJO
(104)</t>
  </si>
  <si>
    <t>PS Kompozycji - IX edycja</t>
  </si>
  <si>
    <t>PS Kompozycji - X edycja</t>
  </si>
  <si>
    <t>PS Kompozycji - XI edycja</t>
  </si>
  <si>
    <t>PS Kompozycji - XII edycja</t>
  </si>
  <si>
    <t>PS Kompozycji - XIII edycja</t>
  </si>
  <si>
    <t>PS Kompozycji - XIV edycja</t>
  </si>
  <si>
    <t>PS Teorii Tańca - VIII edycja</t>
  </si>
  <si>
    <t>PS Teorii Tańca - IX edycja</t>
  </si>
  <si>
    <t>PS Teorii Tańca - X edycja</t>
  </si>
  <si>
    <t>PS Teorii Muzyki - IX edycja</t>
  </si>
  <si>
    <t>PS Teorii Muzyki - X edycja</t>
  </si>
  <si>
    <t>PS Teorii Muzyki - XI edycja</t>
  </si>
  <si>
    <t>PS Menedżer Muzyki - I edycja</t>
  </si>
  <si>
    <t>PS Menedżer Muzyki - II edycja</t>
  </si>
  <si>
    <t>PS Menedżer Muzyki - III edycja</t>
  </si>
  <si>
    <t>PS Menedżer Muzyki - IV edycja</t>
  </si>
  <si>
    <t>PS Strojenia i Regulacji Fortepianu</t>
  </si>
  <si>
    <t>PS Coaching wokalny dla pianistów</t>
  </si>
  <si>
    <t>90000 61 13</t>
  </si>
  <si>
    <t>90000 61 14</t>
  </si>
  <si>
    <t>90000 66 29</t>
  </si>
  <si>
    <t>90000 66 30</t>
  </si>
  <si>
    <t>90000 62 21</t>
  </si>
  <si>
    <t>90000 62 22</t>
  </si>
  <si>
    <t>90000 69 13</t>
  </si>
  <si>
    <t>90000 69 14</t>
  </si>
  <si>
    <t>90000 60 11</t>
  </si>
  <si>
    <t>GRA NA FORTEPIANIE Z J. ANGIELSKI</t>
  </si>
  <si>
    <t>KAMERALISTYKA FORTEPIANOWA J. ANGIELSKI</t>
  </si>
  <si>
    <t xml:space="preserve">MUZYKA KOŚCIELNA </t>
  </si>
  <si>
    <t>PEDAG.INSTRUMENTALNA - ALTÓWKA</t>
  </si>
  <si>
    <t>PEDAG.INSTRUMENTALNA - AKORDEON</t>
  </si>
  <si>
    <t>PEDAG.INSTRUMENTALNA - FAGOT</t>
  </si>
  <si>
    <t>PEDAG.INSTRUMENTALNA - FLET</t>
  </si>
  <si>
    <t>PEDAG.INSTRUMENTALNA - FORTEPIAN</t>
  </si>
  <si>
    <t>PEDAG.INSTRUMENTALNA - GITARA</t>
  </si>
  <si>
    <t>PEDAG.INSTRUMENTALNA - HARFA</t>
  </si>
  <si>
    <t>PEDAG.INSTRUMENTALNA - KLARNET</t>
  </si>
  <si>
    <t>PEDAG.INSTRUMENTALNA - KLAWESYN</t>
  </si>
  <si>
    <t>PEDAG.INSTRUMENTALNA - KONTRABAS</t>
  </si>
  <si>
    <t>PEDAG.INSTRUMENTALNA - OBÓJ</t>
  </si>
  <si>
    <t>PEDAG.INSTRUMENTALNA - ORGANY</t>
  </si>
  <si>
    <t>PEDAG.INSTRUMENTALNA - PERKUSJA</t>
  </si>
  <si>
    <t>PEDAG.INSTRUMENTALNA - PUZON</t>
  </si>
  <si>
    <t>PEDAG.INSTRUMENTALNA - RÓG</t>
  </si>
  <si>
    <t>PEDAG.INSTRUMENTALNA - SAKSOFON</t>
  </si>
  <si>
    <t>PEDAG.INSTRUMENTALNA - SKRZYPCE</t>
  </si>
  <si>
    <t>PEDAG.INSTRUMENTALNA - TRĄBKA</t>
  </si>
  <si>
    <t>PEDAG.INSTRUMENTALNA - TUBA</t>
  </si>
  <si>
    <t>PEDAG.INSTRUMENTALNA - WIOLONCZELA</t>
  </si>
  <si>
    <t>PEDAG.WOKALNA - ŚPIEW SOLOWY</t>
  </si>
  <si>
    <t>PROWADZENIE ZESPOŁÓW MUZ.</t>
  </si>
  <si>
    <t>PROWADZENIE ZESPOŁÓW MUZ. BIAŁYSTOK</t>
  </si>
  <si>
    <t xml:space="preserve">ŚPIEW SOLOWY </t>
  </si>
  <si>
    <t>ŚPIEW SOLOWY - BIAŁYSTOK</t>
  </si>
  <si>
    <t>ŚPIEW SOLOWY J. ANGIELSKI</t>
  </si>
  <si>
    <t>ŚPIEW SOLOWY - MUZ. DAWNA J. ANGIELSKI</t>
  </si>
  <si>
    <t>ŚPIEW SOLOWY - OPERA J. ANGIELSKI</t>
  </si>
  <si>
    <t>ŚPIEW SOLOWY - KAMERALISTYKA J. ANGIELSKI</t>
  </si>
  <si>
    <t>MUZ. DAWNA - SKRZYPCE HISTORYCZNE</t>
  </si>
  <si>
    <t>MUZ. DAWNA - ALTÓWKA HISTORYCZNA</t>
  </si>
  <si>
    <t>MUZ. DAWNA - WIOLONCZELA HISTORYCZNA</t>
  </si>
  <si>
    <t>MUZ. DAWNA - OBÓJ HISTORYCZNY</t>
  </si>
  <si>
    <t>MUZ. DAWNA - FLET TRAVERSO</t>
  </si>
  <si>
    <t>MUZ. DAWNA - VIOLONE</t>
  </si>
  <si>
    <t>MUZ. DAWNA - VIOLI DA GAMBA</t>
  </si>
  <si>
    <t>MUZ. DAWNA - KONTRABAS HISTORYCZNY</t>
  </si>
  <si>
    <t>MUZ. DAWNA - TEORBIE</t>
  </si>
  <si>
    <t>MUZ. DAWNA - TRĄBKA NATURALNA</t>
  </si>
  <si>
    <t>Wydział Tańca / CHOREOGRAFIA I TEORIA TAŃCA</t>
  </si>
  <si>
    <t>Wydział Dyrygentury i Wokalistyki Chóralnej, Edukacji Muzycznej i Rytmiki / DYRYGENTURA CHÓRALNA</t>
  </si>
  <si>
    <t>Wydział Dyrygentury Symfoniczno-Operowej / DYRYGENTURA SYMFONICZNO-OPEROWA</t>
  </si>
  <si>
    <t>Filia w Białymstoku / EDUKACJA ARTYSTYCZNA SZKOLNA</t>
  </si>
  <si>
    <t>Wydział Instrumentalny / GRA NA AKORDEONIE</t>
  </si>
  <si>
    <t>Wydział Instrumentalny / GRA NA ALTÓWCE</t>
  </si>
  <si>
    <t>Wydział Instrumentalny / GRA NA FAGOCIE</t>
  </si>
  <si>
    <t>Wydział Instrumentalny / GRA NA FLECIE</t>
  </si>
  <si>
    <t>Wydział Instrumentalny / GRA NA FORTEPIANIE</t>
  </si>
  <si>
    <t>Wydział Instrumentalny / GRA NA FORTEPIANIE Z JĘZYKIEM WYKŁADOWYM ANGIELSKIM</t>
  </si>
  <si>
    <t>Wydział Instrumentalny / GRA NA GITARZE</t>
  </si>
  <si>
    <t>Wydział Instrumentalny / GRA NA HARFIE</t>
  </si>
  <si>
    <t>Wydział Instrumentalny / GRA NA KLARNECIE</t>
  </si>
  <si>
    <t>Wydział Instrumentalny / GRA NA KLAWESYNIE</t>
  </si>
  <si>
    <t>Wydział Instrumentalny / GRA NA KONTRABASIE</t>
  </si>
  <si>
    <t>Wydział Instrumentalny / GRA NA OBOJU</t>
  </si>
  <si>
    <t>Wydział Instrumentalny / GRA NA ORGANACH</t>
  </si>
  <si>
    <t>Wydział Instrumentalny / GRA NA PERKUSJI</t>
  </si>
  <si>
    <t>Wydział Instrumentalny / GRA NA PUZONIE</t>
  </si>
  <si>
    <t>Wydział Instrumentalny / GRA NA ROGU</t>
  </si>
  <si>
    <t>Wydział Instrumentalny / GRA NA SAKSOFONIE</t>
  </si>
  <si>
    <t>Wydział Instrumentalny / GRA NA SKRZYPCACH</t>
  </si>
  <si>
    <t>Wydział Instrumentalny / GRA NA TRĄBCE</t>
  </si>
  <si>
    <t>Wydział Instrumentalny / GRA NA TUBIE</t>
  </si>
  <si>
    <t>Wydział Instrumentalny / GRA NA WIOLONCZELI</t>
  </si>
  <si>
    <t>Wydział Jazzu i Muzyki Estradowej / JAZZ I WORLD MUSIC</t>
  </si>
  <si>
    <t>Wydział Instrumentalny / KAMERALISTYKA FORTEPIANOWA</t>
  </si>
  <si>
    <t>Wydział Instrumentalny / KAMERALISTYKA FORTEPIANOWA Z JĘZYKIEM WYKŁADOWYM ANGIELSKIM</t>
  </si>
  <si>
    <t>Wydział Kompozycji i Teorii Muzyki / KOMPOZYCJA</t>
  </si>
  <si>
    <t>Wydział Wokalno-Aktorski / MUSICAL</t>
  </si>
  <si>
    <t xml:space="preserve">Wydział Muzyki Kościelnej / MUZYKA KOŚCIELNA </t>
  </si>
  <si>
    <t>Wydział Muzyki Kościelnej / MUZYKA KOŚCIELNA - KANTOR-DYRYGENT</t>
  </si>
  <si>
    <t>Wydział Muzyki Kościelnej / MUZYKA KOŚCIELNA - ORGANISTA</t>
  </si>
  <si>
    <t>Wydział Muzyki Kościelnej / MUZYKA KOŚCIELNA - MONODIA LITURGICZNA</t>
  </si>
  <si>
    <t xml:space="preserve">Filia w Białymstoku / MUZYKA KOŚCIELNA </t>
  </si>
  <si>
    <t xml:space="preserve">Filia w Białymstoku / MUZYKA SZKOLNA </t>
  </si>
  <si>
    <t>Wydział Tańca / PEDAGOGIKA BALETOWA</t>
  </si>
  <si>
    <t>Filia w Białymstoku / PEDAGOGIKA INSTRUMENTALNA - GRA NA ALTÓWCE</t>
  </si>
  <si>
    <t>Filia w Białymstoku / PEDAGOGIKA INSTRUMENTALNA - GRA NA AKORDEONIE</t>
  </si>
  <si>
    <t>Filia w Białymstoku / PEDAGOGIKA INSTRUMENTALNA - GRA NA FAGOCIE</t>
  </si>
  <si>
    <t>Filia w Białymstoku / PEDAGOGIKA INSTRUMENTALNA - GRA NA FLECIE</t>
  </si>
  <si>
    <t>Filia w Białymstoku / PEDAGOGIKA INSTRUMENTALNA - GRA NA FORTEPIANIE</t>
  </si>
  <si>
    <t>Filia w Białymstoku / PEDAGOGIKA INSTRUMENTALNA - GRA NA GITARZE</t>
  </si>
  <si>
    <t>Filia w Białymstoku / PEDAGOGIKA INSTRUMENTALNA - GRA NA HARFIE</t>
  </si>
  <si>
    <t>Filia w Białymstoku / PEDAGOGIKA INSTRUMENTALNA - GRA NA KLARNECIE</t>
  </si>
  <si>
    <t>Filia w Białymstoku / PEDAGOGIKA INSTRUMENTALNA - GRA NA KLAWESYNIE</t>
  </si>
  <si>
    <t>Filia w Białymstoku / PEDAGOGIKA INSTRUMENTALNA - GRA NA KONTRABASIE</t>
  </si>
  <si>
    <t>Filia w Białymstoku / PEDAGOGIKA INSTRUMENTALNA - GRA NA OBOJU</t>
  </si>
  <si>
    <t>Filia w Białymstoku / PEDAGOGIKA INSTRUMENTALNA - GRA NA ORGANACH</t>
  </si>
  <si>
    <t>Filia w Białymstoku / PEDAGOGIKA INSTRUMENTALNA - GRA NA PERKUSJI</t>
  </si>
  <si>
    <t>Filia w Białymstoku / PEDAGOGIKA INSTRUMENTALNA - GRA NA PUZONIE</t>
  </si>
  <si>
    <t>Filia w Białymstoku / PEDAGOGIKA INSTRUMENTALNA - GRA NA ROGU</t>
  </si>
  <si>
    <t>Filia w Białymstoku / PEDAGOGIKA INSTRUMENTALNA - GRA NA SAKSOFONIE</t>
  </si>
  <si>
    <t>Filia w Białymstoku / PEDAGOGIKA INSTRUMENTALNA - GRA NA SKRZYPCACH</t>
  </si>
  <si>
    <t>Filia w Białymstoku / PEDAGOGIKA INSTRUMENTALNA - GRA NA TRĄBCE</t>
  </si>
  <si>
    <t>Filia w Białymstoku / PEDAGOGIKA INSTRUMENTALNA - GRA NA TUBIE</t>
  </si>
  <si>
    <t>Filia w Białymstoku / PEDAGOGIKA INSTRUMENTALNA - GRA NA WIOLONCZELI</t>
  </si>
  <si>
    <t>Filia w Białymstoku / PEDAGOGIKA WOKALNA - ŚPIEW SOLOWY</t>
  </si>
  <si>
    <t xml:space="preserve">Wydział Dyrygentury i Wokalistyki Chóralnej, Edukacji Muzycznej i Rytmiki / PROWADZENIE ZESPOŁÓW MUZYCZNYCH </t>
  </si>
  <si>
    <t xml:space="preserve">Filia w Białymstoku / PROWADZENIE ZESPOŁÓW MUZYCZNYCH </t>
  </si>
  <si>
    <t xml:space="preserve">Wydział Reżyserii Dźwięku / REŻYSERIA DŹWIĘKU </t>
  </si>
  <si>
    <t>Wydział Reżyserii Dźwięku / REŻYSERIA DŹWIĘKU W FILMIE I TELEWIZJI</t>
  </si>
  <si>
    <t>Wydział Reżyserii Dźwięku / REŻYSERIA DŹWIĘKU W MULTIMEDIACH</t>
  </si>
  <si>
    <t>Wydział Reżyserii Dźwięku / REŻYSERIA MUZYCZNA</t>
  </si>
  <si>
    <t>Wydział Dyrygentury i Wokalistyki Chóralnej, Edukacji Muzycznej i Rytmiki / RYTMIKA</t>
  </si>
  <si>
    <t xml:space="preserve">Wydział Wokalno-Aktorski / ŚPIEW SOLOWY </t>
  </si>
  <si>
    <t xml:space="preserve">Filia w Białymstoku / ŚPIEW SOLOWY </t>
  </si>
  <si>
    <t xml:space="preserve">Wydział Wokalno-Aktorski / ŚPIEW SOLOWY I AKTORSTWO </t>
  </si>
  <si>
    <t>Wydział Wokalno-Aktorski / ŚPIEW SOLOWY Z JĘZYKIEM WYKŁADOWYM ANGIELSKIM</t>
  </si>
  <si>
    <t>Wydział Wokalno-Aktorski / ŚPIEW SOLOWY - MUZYKA DAWNA</t>
  </si>
  <si>
    <t>Wydział Wokalno-Aktorski / ŚPIEW SOLOWY - OPERA</t>
  </si>
  <si>
    <t>Wydział Wokalno-Aktorski / ŚPIEW SOLOWY - KAMERALISTYKA</t>
  </si>
  <si>
    <t>Wydział Wokalno-Aktorski / ŚPIEW SOLOWY - MUZYKA DAWNA Z JĘZYKIEM WYKŁADOWYM ANGIELSKIM</t>
  </si>
  <si>
    <t>Wydział Wokalno-Aktorski / ŚPIEW SOLOWY - OPERA Z JĘZYKIEM WYKŁADOWYM ANGIELSKIM</t>
  </si>
  <si>
    <t>Wydział Wokalno-Aktorski / ŚPIEW SOLOWY - KAMERALISTYKA Z JĘZYKIEM WYKŁADOWYM ANGIELSKIM</t>
  </si>
  <si>
    <t>Wydział Kompozycji i Teorii Muzyki / TEORIA MUZYKI</t>
  </si>
  <si>
    <t>Wydział Dyrygentury i Wokalistyki Chóralnej, Edukacji Muzycznej i Rytmiki / WOKALISTYKA CHÓRALNA</t>
  </si>
  <si>
    <t>Wydział Instrumentalny / MUZYKA DAWNA - GRA NA SKRZYPCACH HISTORYCZNYCH</t>
  </si>
  <si>
    <t>Wydział Instrumentalny / MUZYKA DAWNA - GRA NA ALTÓWCE HISTORYCZNEJ</t>
  </si>
  <si>
    <t>Wydział Instrumentalny / MUZYKA DAWNA - GRA NA WIOLONCZELI HISTORYCZNEJ</t>
  </si>
  <si>
    <t>Wydział Instrumentalny / MUZYKA DAWNA - GRA NA OBOJU HISTORYCZNYM</t>
  </si>
  <si>
    <t>Wydział Instrumentalny / MUZYKA DAWNA - GRA NA FLECIE TRAVERSO</t>
  </si>
  <si>
    <t>Wydział Instrumentalny / MUZYKA DAWNA - GRA NA VIOLONE</t>
  </si>
  <si>
    <t>Wydział Instrumentalny / MUZYKA DAWNA - GRA NA VIOLI DA GAMBA</t>
  </si>
  <si>
    <t>Wydział Instrumentalny / MUZYKA DAWNA - GRA NA KONTRABASIE HISTORYCZNYM</t>
  </si>
  <si>
    <t>Wydział Instrumentalny / MUZYKA DAWNA - GRA NA TEORBIE</t>
  </si>
  <si>
    <t xml:space="preserve">Wydział Instrumentalny / MUZYKA DAWNA - GRA NA TRĄBCE NATURALNEJ </t>
  </si>
  <si>
    <t>90000 61 16</t>
  </si>
  <si>
    <t>PS Kompozycji - XV edycja</t>
  </si>
  <si>
    <t>PS Teorii Muzyki - XII edycja</t>
  </si>
  <si>
    <t>PS Menedżer Muzyki - V edycja</t>
  </si>
  <si>
    <t>PS Dyrygentury Orkiestr Dętych</t>
  </si>
  <si>
    <t>90000 
69 15</t>
  </si>
  <si>
    <t>90000 
61 17</t>
  </si>
  <si>
    <t>90000 62 23</t>
  </si>
  <si>
    <t>90000 
60 12</t>
  </si>
  <si>
    <t>TANIEC WSPÓŁCZESNY</t>
  </si>
  <si>
    <t>Wydział Tańca / TANIEC WSPÓŁCZESNY</t>
  </si>
  <si>
    <t>PS Twórca Muzyki/Kompozycji - XVI edycja</t>
  </si>
  <si>
    <t>90000 61 18</t>
  </si>
  <si>
    <t xml:space="preserve">CHOREOGRAFIA </t>
  </si>
  <si>
    <t>Wydział Tańca / CHOREOGRAFIA</t>
  </si>
  <si>
    <t xml:space="preserve">W roku akademickim 2021/2022 przewiduje się dla Pana/Pani prowadzenie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</si>
</sst>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zł&quot;_-;\-* #,##0.00\ &quot;zł&quot;_-;_-* &quot;-&quot;??\ &quot;zł&quot;_-;_-@_-"/>
    <numFmt numFmtId="164" formatCode="#,##0.00_ ;[Red]\-#,##0.00\ "/>
    <numFmt numFmtId="165" formatCode="#,##0_ ;\-#,##0\ "/>
    <numFmt numFmtId="166" formatCode="00000000000"/>
    <numFmt numFmtId="167" formatCode="0.00_ ;[Red]\-0.00\ "/>
    <numFmt numFmtId="168" formatCode="0_ ;\-0\ "/>
    <numFmt numFmtId="169" formatCode="_-* #,##0\ &quot;zł&quot;_-;\-* #,##0\ &quot;zł&quot;_-;_-* &quot;-&quot;??\ &quot;zł&quot;_-;_-@_-"/>
  </numFmts>
  <fonts count="28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9"/>
      <color indexed="81"/>
      <name val="Tahoma"/>
      <family val="2"/>
      <charset val="238"/>
    </font>
    <font>
      <b/>
      <i/>
      <sz val="14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i/>
      <sz val="9"/>
      <color theme="0" tint="-0.499984740745262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i/>
      <sz val="10"/>
      <color rgb="FF0070C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9" fontId="23" fillId="0" borderId="0" applyFont="0" applyFill="0" applyBorder="0" applyAlignment="0" applyProtection="0"/>
    <xf numFmtId="44" fontId="23" fillId="0" borderId="0" applyFont="0" applyFill="0" applyBorder="0" applyAlignment="0" applyProtection="0"/>
  </cellStyleXfs>
  <cellXfs count="273">
    <xf numFmtId="0" fontId="0" fillId="0" borderId="0" xfId="0"/>
    <xf numFmtId="0" fontId="4" fillId="0" borderId="0" xfId="0" applyFo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0" fillId="0" borderId="0" xfId="0" applyFont="1" applyAlignment="1">
      <alignment wrapText="1"/>
    </xf>
    <xf numFmtId="0" fontId="10" fillId="0" borderId="0" xfId="0" applyFont="1" applyBorder="1" applyAlignment="1">
      <alignment wrapText="1"/>
    </xf>
    <xf numFmtId="0" fontId="7" fillId="0" borderId="0" xfId="0" applyFont="1" applyBorder="1" applyAlignment="1">
      <alignment horizontal="left"/>
    </xf>
    <xf numFmtId="0" fontId="9" fillId="2" borderId="11" xfId="0" applyFont="1" applyFill="1" applyBorder="1" applyAlignment="1" applyProtection="1">
      <alignment horizontal="center" vertical="center" wrapText="1"/>
    </xf>
    <xf numFmtId="0" fontId="4" fillId="0" borderId="0" xfId="0" applyFont="1" applyFill="1"/>
    <xf numFmtId="0" fontId="4" fillId="0" borderId="0" xfId="0" applyFont="1" applyFill="1" applyBorder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13" fillId="0" borderId="9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/>
    </xf>
    <xf numFmtId="4" fontId="13" fillId="0" borderId="4" xfId="0" applyNumberFormat="1" applyFont="1" applyBorder="1" applyAlignment="1">
      <alignment vertical="center"/>
    </xf>
    <xf numFmtId="0" fontId="9" fillId="0" borderId="2" xfId="0" applyFont="1" applyFill="1" applyBorder="1" applyAlignment="1" applyProtection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4" fontId="8" fillId="0" borderId="0" xfId="0" applyNumberFormat="1" applyFont="1" applyBorder="1"/>
    <xf numFmtId="0" fontId="15" fillId="0" borderId="0" xfId="0" applyFont="1" applyBorder="1" applyAlignment="1"/>
    <xf numFmtId="4" fontId="15" fillId="0" borderId="8" xfId="0" applyNumberFormat="1" applyFont="1" applyBorder="1"/>
    <xf numFmtId="0" fontId="15" fillId="0" borderId="0" xfId="0" applyFont="1"/>
    <xf numFmtId="0" fontId="13" fillId="0" borderId="15" xfId="0" applyFont="1" applyBorder="1" applyAlignment="1">
      <alignment vertical="center" wrapText="1"/>
    </xf>
    <xf numFmtId="0" fontId="13" fillId="0" borderId="9" xfId="0" applyFont="1" applyBorder="1" applyAlignment="1">
      <alignment vertical="center"/>
    </xf>
    <xf numFmtId="4" fontId="13" fillId="0" borderId="15" xfId="0" applyNumberFormat="1" applyFont="1" applyBorder="1" applyAlignment="1">
      <alignment horizontal="center" vertical="center"/>
    </xf>
    <xf numFmtId="3" fontId="13" fillId="0" borderId="9" xfId="0" applyNumberFormat="1" applyFont="1" applyBorder="1" applyAlignment="1">
      <alignment horizontal="center" vertical="center"/>
    </xf>
    <xf numFmtId="3" fontId="13" fillId="0" borderId="10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4" fontId="13" fillId="0" borderId="21" xfId="0" applyNumberFormat="1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3" fontId="13" fillId="0" borderId="4" xfId="0" applyNumberFormat="1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/>
    </xf>
    <xf numFmtId="3" fontId="13" fillId="0" borderId="6" xfId="0" applyNumberFormat="1" applyFont="1" applyBorder="1" applyAlignment="1">
      <alignment horizontal="center" vertical="center"/>
    </xf>
    <xf numFmtId="3" fontId="13" fillId="0" borderId="26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4" fontId="13" fillId="0" borderId="13" xfId="0" applyNumberFormat="1" applyFont="1" applyBorder="1" applyAlignment="1">
      <alignment vertical="center"/>
    </xf>
    <xf numFmtId="4" fontId="13" fillId="0" borderId="20" xfId="0" applyNumberFormat="1" applyFont="1" applyBorder="1" applyAlignment="1">
      <alignment vertical="center"/>
    </xf>
    <xf numFmtId="0" fontId="4" fillId="0" borderId="0" xfId="0" applyFont="1" applyBorder="1"/>
    <xf numFmtId="4" fontId="15" fillId="0" borderId="0" xfId="0" applyNumberFormat="1" applyFont="1" applyBorder="1"/>
    <xf numFmtId="164" fontId="4" fillId="0" borderId="0" xfId="0" applyNumberFormat="1" applyFont="1"/>
    <xf numFmtId="0" fontId="13" fillId="0" borderId="9" xfId="0" applyFont="1" applyFill="1" applyBorder="1" applyAlignment="1" applyProtection="1">
      <alignment vertical="center"/>
      <protection locked="0"/>
    </xf>
    <xf numFmtId="0" fontId="13" fillId="0" borderId="1" xfId="0" applyFont="1" applyFill="1" applyBorder="1" applyAlignment="1" applyProtection="1">
      <alignment vertical="center"/>
      <protection locked="0"/>
    </xf>
    <xf numFmtId="0" fontId="13" fillId="0" borderId="6" xfId="0" applyFont="1" applyFill="1" applyBorder="1" applyAlignment="1" applyProtection="1">
      <alignment vertical="center"/>
      <protection locked="0"/>
    </xf>
    <xf numFmtId="0" fontId="13" fillId="0" borderId="15" xfId="0" applyFont="1" applyBorder="1" applyAlignment="1" applyProtection="1">
      <alignment vertical="center" wrapText="1"/>
      <protection locked="0"/>
    </xf>
    <xf numFmtId="0" fontId="13" fillId="0" borderId="34" xfId="0" applyFont="1" applyBorder="1" applyAlignment="1" applyProtection="1">
      <alignment vertical="center" wrapText="1"/>
      <protection locked="0"/>
    </xf>
    <xf numFmtId="0" fontId="13" fillId="0" borderId="3" xfId="0" applyFont="1" applyBorder="1" applyAlignment="1" applyProtection="1">
      <alignment vertical="center" wrapText="1"/>
      <protection locked="0"/>
    </xf>
    <xf numFmtId="0" fontId="13" fillId="0" borderId="12" xfId="0" applyFont="1" applyBorder="1" applyAlignment="1" applyProtection="1">
      <alignment vertical="center" wrapText="1"/>
      <protection locked="0"/>
    </xf>
    <xf numFmtId="0" fontId="13" fillId="0" borderId="12" xfId="0" applyFont="1" applyBorder="1" applyAlignment="1" applyProtection="1">
      <alignment horizontal="center" vertical="center" wrapText="1"/>
      <protection locked="0"/>
    </xf>
    <xf numFmtId="0" fontId="13" fillId="0" borderId="9" xfId="0" applyFont="1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13" fillId="0" borderId="6" xfId="0" applyFont="1" applyBorder="1" applyAlignment="1" applyProtection="1">
      <alignment vertical="center" wrapText="1"/>
      <protection locked="0"/>
    </xf>
    <xf numFmtId="0" fontId="13" fillId="0" borderId="6" xfId="0" applyFont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vertical="center"/>
      <protection locked="0"/>
    </xf>
    <xf numFmtId="0" fontId="13" fillId="0" borderId="21" xfId="0" applyFont="1" applyBorder="1" applyAlignment="1" applyProtection="1">
      <alignment vertical="center" wrapText="1"/>
      <protection locked="0"/>
    </xf>
    <xf numFmtId="0" fontId="13" fillId="0" borderId="22" xfId="0" applyFont="1" applyBorder="1" applyAlignment="1" applyProtection="1">
      <alignment vertical="center" wrapText="1"/>
      <protection locked="0"/>
    </xf>
    <xf numFmtId="0" fontId="13" fillId="0" borderId="22" xfId="0" applyFont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8" xfId="0" applyFont="1" applyBorder="1" applyAlignment="1">
      <alignment horizontal="center" vertical="top"/>
    </xf>
    <xf numFmtId="4" fontId="8" fillId="0" borderId="18" xfId="0" applyNumberFormat="1" applyFont="1" applyBorder="1" applyAlignment="1">
      <alignment horizontal="center"/>
    </xf>
    <xf numFmtId="4" fontId="8" fillId="0" borderId="18" xfId="0" applyNumberFormat="1" applyFont="1" applyFill="1" applyBorder="1" applyAlignment="1">
      <alignment horizontal="center"/>
    </xf>
    <xf numFmtId="0" fontId="8" fillId="0" borderId="18" xfId="0" applyFont="1" applyFill="1" applyBorder="1" applyAlignment="1" applyProtection="1">
      <alignment horizontal="center" vertical="top"/>
      <protection locked="0"/>
    </xf>
    <xf numFmtId="0" fontId="8" fillId="0" borderId="18" xfId="0" applyFont="1" applyFill="1" applyBorder="1" applyAlignment="1" applyProtection="1">
      <alignment horizontal="center"/>
      <protection locked="0"/>
    </xf>
    <xf numFmtId="0" fontId="5" fillId="0" borderId="27" xfId="0" applyFont="1" applyBorder="1" applyAlignment="1" applyProtection="1">
      <alignment horizontal="center"/>
      <protection locked="0"/>
    </xf>
    <xf numFmtId="3" fontId="13" fillId="0" borderId="9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3" fontId="13" fillId="0" borderId="6" xfId="0" applyNumberFormat="1" applyFont="1" applyBorder="1" applyAlignment="1">
      <alignment horizontal="center" vertical="center" wrapText="1"/>
    </xf>
    <xf numFmtId="0" fontId="8" fillId="0" borderId="18" xfId="0" applyFont="1" applyFill="1" applyBorder="1" applyAlignment="1" applyProtection="1">
      <alignment horizontal="center"/>
      <protection locked="0"/>
    </xf>
    <xf numFmtId="0" fontId="4" fillId="3" borderId="29" xfId="0" applyFont="1" applyFill="1" applyBorder="1"/>
    <xf numFmtId="0" fontId="4" fillId="3" borderId="31" xfId="0" applyFont="1" applyFill="1" applyBorder="1"/>
    <xf numFmtId="0" fontId="8" fillId="3" borderId="31" xfId="0" applyFont="1" applyFill="1" applyBorder="1" applyAlignment="1">
      <alignment horizontal="right"/>
    </xf>
    <xf numFmtId="164" fontId="8" fillId="3" borderId="30" xfId="0" applyNumberFormat="1" applyFont="1" applyFill="1" applyBorder="1"/>
    <xf numFmtId="0" fontId="4" fillId="3" borderId="0" xfId="0" applyFont="1" applyFill="1"/>
    <xf numFmtId="0" fontId="4" fillId="3" borderId="25" xfId="0" applyFont="1" applyFill="1" applyBorder="1"/>
    <xf numFmtId="0" fontId="4" fillId="3" borderId="0" xfId="0" applyFont="1" applyFill="1" applyBorder="1"/>
    <xf numFmtId="0" fontId="4" fillId="3" borderId="33" xfId="0" applyFont="1" applyFill="1" applyBorder="1"/>
    <xf numFmtId="0" fontId="8" fillId="3" borderId="29" xfId="0" applyFont="1" applyFill="1" applyBorder="1"/>
    <xf numFmtId="0" fontId="8" fillId="3" borderId="31" xfId="0" applyFont="1" applyFill="1" applyBorder="1"/>
    <xf numFmtId="0" fontId="8" fillId="0" borderId="0" xfId="0" applyFont="1" applyFill="1" applyBorder="1"/>
    <xf numFmtId="0" fontId="13" fillId="0" borderId="5" xfId="0" applyFont="1" applyBorder="1" applyAlignment="1" applyProtection="1">
      <alignment vertical="center" wrapText="1"/>
      <protection locked="0"/>
    </xf>
    <xf numFmtId="0" fontId="8" fillId="0" borderId="18" xfId="0" applyFont="1" applyFill="1" applyBorder="1" applyAlignment="1" applyProtection="1">
      <alignment horizontal="center"/>
      <protection locked="0"/>
    </xf>
    <xf numFmtId="0" fontId="8" fillId="0" borderId="18" xfId="0" applyFont="1" applyFill="1" applyBorder="1" applyAlignment="1" applyProtection="1">
      <alignment horizontal="center"/>
      <protection locked="0"/>
    </xf>
    <xf numFmtId="4" fontId="13" fillId="0" borderId="48" xfId="0" applyNumberFormat="1" applyFont="1" applyBorder="1" applyAlignment="1">
      <alignment horizontal="center" vertical="center"/>
    </xf>
    <xf numFmtId="1" fontId="13" fillId="0" borderId="10" xfId="0" applyNumberFormat="1" applyFont="1" applyBorder="1" applyAlignment="1">
      <alignment horizontal="center" vertical="center"/>
    </xf>
    <xf numFmtId="1" fontId="13" fillId="0" borderId="9" xfId="0" applyNumberFormat="1" applyFont="1" applyBorder="1" applyAlignment="1">
      <alignment horizontal="center" vertical="center"/>
    </xf>
    <xf numFmtId="0" fontId="13" fillId="0" borderId="39" xfId="0" applyFont="1" applyBorder="1" applyAlignment="1" applyProtection="1">
      <alignment horizontal="center" vertical="center" wrapText="1"/>
      <protection locked="0"/>
    </xf>
    <xf numFmtId="4" fontId="13" fillId="0" borderId="22" xfId="0" applyNumberFormat="1" applyFont="1" applyBorder="1" applyAlignment="1" applyProtection="1">
      <alignment vertical="center"/>
      <protection locked="0"/>
    </xf>
    <xf numFmtId="3" fontId="13" fillId="0" borderId="44" xfId="0" applyNumberFormat="1" applyFont="1" applyBorder="1" applyAlignment="1">
      <alignment horizontal="center" vertical="center" wrapText="1"/>
    </xf>
    <xf numFmtId="0" fontId="13" fillId="0" borderId="2" xfId="0" applyFont="1" applyFill="1" applyBorder="1" applyAlignment="1" applyProtection="1">
      <alignment horizontal="center" vertical="center" wrapText="1"/>
    </xf>
    <xf numFmtId="0" fontId="8" fillId="0" borderId="18" xfId="0" applyFont="1" applyFill="1" applyBorder="1" applyAlignment="1" applyProtection="1">
      <alignment horizontal="center"/>
      <protection locked="0"/>
    </xf>
    <xf numFmtId="0" fontId="19" fillId="0" borderId="0" xfId="0" applyFont="1"/>
    <xf numFmtId="0" fontId="19" fillId="0" borderId="0" xfId="0" applyFont="1" applyAlignment="1">
      <alignment horizontal="right"/>
    </xf>
    <xf numFmtId="0" fontId="10" fillId="0" borderId="0" xfId="0" applyFont="1" applyBorder="1" applyAlignment="1">
      <alignment horizontal="center" wrapText="1"/>
    </xf>
    <xf numFmtId="0" fontId="21" fillId="0" borderId="0" xfId="0" applyFont="1" applyProtection="1">
      <protection locked="0"/>
    </xf>
    <xf numFmtId="0" fontId="22" fillId="0" borderId="0" xfId="0" applyFont="1" applyProtection="1">
      <protection locked="0"/>
    </xf>
    <xf numFmtId="4" fontId="13" fillId="4" borderId="1" xfId="0" applyNumberFormat="1" applyFont="1" applyFill="1" applyBorder="1" applyAlignment="1" applyProtection="1">
      <alignment horizontal="center" vertical="center"/>
    </xf>
    <xf numFmtId="9" fontId="13" fillId="4" borderId="36" xfId="1" applyNumberFormat="1" applyFont="1" applyFill="1" applyBorder="1" applyAlignment="1" applyProtection="1">
      <alignment vertical="center"/>
    </xf>
    <xf numFmtId="9" fontId="13" fillId="4" borderId="37" xfId="1" applyNumberFormat="1" applyFont="1" applyFill="1" applyBorder="1" applyAlignment="1" applyProtection="1">
      <alignment vertical="center"/>
    </xf>
    <xf numFmtId="9" fontId="13" fillId="4" borderId="38" xfId="1" applyNumberFormat="1" applyFont="1" applyFill="1" applyBorder="1" applyAlignment="1" applyProtection="1">
      <alignment vertical="center"/>
    </xf>
    <xf numFmtId="4" fontId="13" fillId="4" borderId="6" xfId="0" applyNumberFormat="1" applyFont="1" applyFill="1" applyBorder="1" applyAlignment="1" applyProtection="1">
      <alignment horizontal="center" vertical="center"/>
    </xf>
    <xf numFmtId="0" fontId="4" fillId="0" borderId="0" xfId="0" applyFont="1" applyProtection="1"/>
    <xf numFmtId="0" fontId="15" fillId="0" borderId="0" xfId="0" applyFont="1" applyProtection="1"/>
    <xf numFmtId="0" fontId="15" fillId="0" borderId="0" xfId="0" applyFont="1" applyBorder="1" applyAlignment="1" applyProtection="1"/>
    <xf numFmtId="0" fontId="13" fillId="0" borderId="0" xfId="0" applyFont="1" applyProtection="1"/>
    <xf numFmtId="0" fontId="14" fillId="0" borderId="0" xfId="0" applyFont="1" applyProtection="1"/>
    <xf numFmtId="0" fontId="9" fillId="0" borderId="0" xfId="0" applyFont="1" applyProtection="1"/>
    <xf numFmtId="0" fontId="13" fillId="0" borderId="24" xfId="0" applyFont="1" applyBorder="1" applyAlignment="1" applyProtection="1">
      <alignment horizontal="center" vertical="top"/>
    </xf>
    <xf numFmtId="0" fontId="9" fillId="0" borderId="2" xfId="0" applyFont="1" applyBorder="1" applyAlignment="1" applyProtection="1">
      <alignment horizontal="center" vertical="center" textRotation="90"/>
    </xf>
    <xf numFmtId="2" fontId="9" fillId="0" borderId="2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center" vertical="top"/>
    </xf>
    <xf numFmtId="0" fontId="13" fillId="0" borderId="41" xfId="0" applyFont="1" applyBorder="1" applyProtection="1"/>
    <xf numFmtId="0" fontId="13" fillId="0" borderId="42" xfId="0" applyFont="1" applyBorder="1" applyProtection="1"/>
    <xf numFmtId="0" fontId="15" fillId="0" borderId="2" xfId="0" applyFont="1" applyBorder="1" applyAlignment="1" applyProtection="1"/>
    <xf numFmtId="4" fontId="15" fillId="0" borderId="2" xfId="0" applyNumberFormat="1" applyFont="1" applyBorder="1" applyProtection="1"/>
    <xf numFmtId="0" fontId="15" fillId="0" borderId="16" xfId="0" applyFont="1" applyBorder="1" applyProtection="1"/>
    <xf numFmtId="4" fontId="9" fillId="0" borderId="0" xfId="0" applyNumberFormat="1" applyFont="1" applyBorder="1" applyProtection="1"/>
    <xf numFmtId="4" fontId="9" fillId="0" borderId="0" xfId="0" applyNumberFormat="1" applyFont="1" applyBorder="1" applyAlignment="1" applyProtection="1">
      <alignment wrapText="1"/>
    </xf>
    <xf numFmtId="0" fontId="13" fillId="0" borderId="0" xfId="0" applyFont="1" applyBorder="1" applyProtection="1"/>
    <xf numFmtId="0" fontId="13" fillId="0" borderId="0" xfId="0" applyFont="1" applyBorder="1" applyAlignment="1" applyProtection="1">
      <alignment horizontal="center"/>
    </xf>
    <xf numFmtId="4" fontId="15" fillId="0" borderId="0" xfId="0" applyNumberFormat="1" applyFont="1" applyBorder="1" applyProtection="1"/>
    <xf numFmtId="0" fontId="15" fillId="0" borderId="0" xfId="0" applyFont="1" applyBorder="1" applyProtection="1"/>
    <xf numFmtId="0" fontId="11" fillId="0" borderId="0" xfId="0" applyFont="1" applyProtection="1"/>
    <xf numFmtId="0" fontId="12" fillId="0" borderId="0" xfId="0" applyFont="1" applyProtection="1"/>
    <xf numFmtId="0" fontId="12" fillId="0" borderId="0" xfId="0" applyFont="1" applyAlignment="1" applyProtection="1">
      <alignment horizontal="center"/>
    </xf>
    <xf numFmtId="0" fontId="12" fillId="0" borderId="0" xfId="0" applyFont="1" applyAlignment="1" applyProtection="1"/>
    <xf numFmtId="0" fontId="11" fillId="0" borderId="0" xfId="0" applyFont="1" applyAlignment="1" applyProtection="1">
      <alignment horizontal="right"/>
    </xf>
    <xf numFmtId="14" fontId="20" fillId="0" borderId="0" xfId="0" applyNumberFormat="1" applyFont="1" applyAlignment="1" applyProtection="1">
      <alignment horizontal="left"/>
    </xf>
    <xf numFmtId="3" fontId="13" fillId="0" borderId="22" xfId="0" applyNumberFormat="1" applyFont="1" applyBorder="1" applyAlignment="1">
      <alignment horizontal="center" vertical="center" wrapText="1"/>
    </xf>
    <xf numFmtId="3" fontId="13" fillId="0" borderId="22" xfId="0" applyNumberFormat="1" applyFont="1" applyBorder="1" applyAlignment="1">
      <alignment horizontal="center" vertical="center"/>
    </xf>
    <xf numFmtId="3" fontId="13" fillId="0" borderId="49" xfId="0" applyNumberFormat="1" applyFont="1" applyBorder="1" applyAlignment="1">
      <alignment horizontal="center" vertical="center"/>
    </xf>
    <xf numFmtId="0" fontId="15" fillId="0" borderId="0" xfId="0" applyFont="1" applyAlignment="1" applyProtection="1">
      <alignment horizontal="right"/>
    </xf>
    <xf numFmtId="0" fontId="13" fillId="0" borderId="22" xfId="0" applyFont="1" applyFill="1" applyBorder="1" applyAlignment="1" applyProtection="1">
      <alignment vertical="center"/>
      <protection locked="0"/>
    </xf>
    <xf numFmtId="0" fontId="13" fillId="0" borderId="22" xfId="0" applyFont="1" applyBorder="1" applyAlignment="1">
      <alignment vertical="center"/>
    </xf>
    <xf numFmtId="4" fontId="13" fillId="0" borderId="50" xfId="0" applyNumberFormat="1" applyFont="1" applyBorder="1" applyAlignment="1">
      <alignment vertical="center"/>
    </xf>
    <xf numFmtId="0" fontId="9" fillId="5" borderId="11" xfId="0" applyFont="1" applyFill="1" applyBorder="1" applyAlignment="1" applyProtection="1">
      <alignment horizontal="center" vertical="center" wrapText="1"/>
    </xf>
    <xf numFmtId="0" fontId="9" fillId="5" borderId="51" xfId="0" applyFont="1" applyFill="1" applyBorder="1" applyAlignment="1" applyProtection="1">
      <alignment horizontal="center" vertical="center" wrapText="1"/>
    </xf>
    <xf numFmtId="0" fontId="9" fillId="5" borderId="52" xfId="0" applyFont="1" applyFill="1" applyBorder="1" applyAlignment="1" applyProtection="1">
      <alignment horizontal="center" vertical="center" wrapText="1"/>
    </xf>
    <xf numFmtId="0" fontId="9" fillId="5" borderId="53" xfId="0" applyFont="1" applyFill="1" applyBorder="1" applyAlignment="1" applyProtection="1">
      <alignment horizontal="center" vertical="center" wrapText="1"/>
    </xf>
    <xf numFmtId="0" fontId="9" fillId="5" borderId="12" xfId="0" applyFont="1" applyFill="1" applyBorder="1" applyAlignment="1" applyProtection="1">
      <alignment horizontal="center" vertical="center" wrapText="1"/>
    </xf>
    <xf numFmtId="0" fontId="9" fillId="5" borderId="17" xfId="0" applyFont="1" applyFill="1" applyBorder="1" applyAlignment="1" applyProtection="1">
      <alignment horizontal="center" vertical="center" wrapText="1"/>
    </xf>
    <xf numFmtId="2" fontId="9" fillId="5" borderId="12" xfId="0" applyNumberFormat="1" applyFont="1" applyFill="1" applyBorder="1" applyAlignment="1">
      <alignment horizontal="center" vertical="center" wrapText="1"/>
    </xf>
    <xf numFmtId="2" fontId="9" fillId="5" borderId="13" xfId="0" applyNumberFormat="1" applyFont="1" applyFill="1" applyBorder="1" applyAlignment="1">
      <alignment horizontal="center" vertical="center" wrapText="1"/>
    </xf>
    <xf numFmtId="0" fontId="8" fillId="5" borderId="11" xfId="0" applyFont="1" applyFill="1" applyBorder="1" applyAlignment="1" applyProtection="1">
      <alignment horizontal="center" vertical="center" wrapText="1"/>
    </xf>
    <xf numFmtId="0" fontId="8" fillId="5" borderId="12" xfId="0" applyFont="1" applyFill="1" applyBorder="1" applyAlignment="1" applyProtection="1">
      <alignment horizontal="center" vertical="center" wrapText="1"/>
    </xf>
    <xf numFmtId="0" fontId="8" fillId="5" borderId="17" xfId="0" applyFont="1" applyFill="1" applyBorder="1" applyAlignment="1" applyProtection="1">
      <alignment horizontal="center" vertical="center" wrapText="1"/>
    </xf>
    <xf numFmtId="2" fontId="8" fillId="5" borderId="12" xfId="0" applyNumberFormat="1" applyFont="1" applyFill="1" applyBorder="1" applyAlignment="1">
      <alignment horizontal="center" vertical="center" wrapText="1"/>
    </xf>
    <xf numFmtId="2" fontId="8" fillId="5" borderId="13" xfId="0" applyNumberFormat="1" applyFont="1" applyFill="1" applyBorder="1" applyAlignment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2" fontId="9" fillId="5" borderId="2" xfId="0" applyNumberFormat="1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167" fontId="4" fillId="0" borderId="15" xfId="0" applyNumberFormat="1" applyFont="1" applyFill="1" applyBorder="1"/>
    <xf numFmtId="167" fontId="4" fillId="0" borderId="3" xfId="0" applyNumberFormat="1" applyFont="1" applyFill="1" applyBorder="1"/>
    <xf numFmtId="167" fontId="4" fillId="0" borderId="5" xfId="0" applyNumberFormat="1" applyFont="1" applyFill="1" applyBorder="1"/>
    <xf numFmtId="167" fontId="8" fillId="0" borderId="2" xfId="0" applyNumberFormat="1" applyFont="1" applyFill="1" applyBorder="1"/>
    <xf numFmtId="0" fontId="9" fillId="0" borderId="2" xfId="0" applyFont="1" applyFill="1" applyBorder="1" applyAlignment="1">
      <alignment horizontal="center" vertical="center" wrapText="1"/>
    </xf>
    <xf numFmtId="167" fontId="4" fillId="0" borderId="39" xfId="0" applyNumberFormat="1" applyFont="1" applyFill="1" applyBorder="1"/>
    <xf numFmtId="167" fontId="4" fillId="0" borderId="37" xfId="0" applyNumberFormat="1" applyFont="1" applyFill="1" applyBorder="1"/>
    <xf numFmtId="167" fontId="4" fillId="0" borderId="38" xfId="0" applyNumberFormat="1" applyFont="1" applyFill="1" applyBorder="1"/>
    <xf numFmtId="167" fontId="4" fillId="0" borderId="36" xfId="0" applyNumberFormat="1" applyFont="1" applyFill="1" applyBorder="1"/>
    <xf numFmtId="167" fontId="8" fillId="0" borderId="8" xfId="0" applyNumberFormat="1" applyFont="1" applyFill="1" applyBorder="1"/>
    <xf numFmtId="0" fontId="9" fillId="0" borderId="11" xfId="0" applyFont="1" applyFill="1" applyBorder="1" applyAlignment="1" applyProtection="1">
      <alignment horizontal="center" vertical="center" wrapText="1"/>
    </xf>
    <xf numFmtId="0" fontId="9" fillId="0" borderId="12" xfId="0" applyFont="1" applyFill="1" applyBorder="1" applyAlignment="1" applyProtection="1">
      <alignment horizontal="center" vertical="center" wrapText="1"/>
    </xf>
    <xf numFmtId="0" fontId="9" fillId="0" borderId="17" xfId="0" applyFont="1" applyFill="1" applyBorder="1" applyAlignment="1" applyProtection="1">
      <alignment horizontal="center" vertical="center" wrapText="1"/>
    </xf>
    <xf numFmtId="2" fontId="9" fillId="0" borderId="12" xfId="0" applyNumberFormat="1" applyFont="1" applyFill="1" applyBorder="1" applyAlignment="1">
      <alignment horizontal="center" vertical="center" wrapText="1"/>
    </xf>
    <xf numFmtId="2" fontId="9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/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0" xfId="0" quotePrefix="1" applyAlignment="1">
      <alignment horizontal="right" vertical="center"/>
    </xf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>
      <alignment horizontal="left" vertical="center"/>
    </xf>
    <xf numFmtId="0" fontId="25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169" fontId="1" fillId="0" borderId="0" xfId="2" applyNumberFormat="1" applyFont="1" applyAlignment="1">
      <alignment vertical="center"/>
    </xf>
    <xf numFmtId="169" fontId="1" fillId="0" borderId="0" xfId="2" applyNumberFormat="1" applyFont="1" applyAlignment="1">
      <alignment horizontal="left" vertical="center"/>
    </xf>
    <xf numFmtId="4" fontId="13" fillId="0" borderId="54" xfId="0" applyNumberFormat="1" applyFont="1" applyBorder="1" applyAlignment="1" applyProtection="1">
      <alignment vertical="center"/>
    </xf>
    <xf numFmtId="0" fontId="9" fillId="4" borderId="35" xfId="0" applyFont="1" applyFill="1" applyBorder="1" applyAlignment="1" applyProtection="1">
      <alignment vertical="center" textRotation="180" wrapText="1"/>
    </xf>
    <xf numFmtId="10" fontId="24" fillId="4" borderId="8" xfId="1" applyNumberFormat="1" applyFont="1" applyFill="1" applyBorder="1" applyAlignment="1" applyProtection="1"/>
    <xf numFmtId="4" fontId="13" fillId="4" borderId="15" xfId="0" applyNumberFormat="1" applyFont="1" applyFill="1" applyBorder="1" applyAlignment="1" applyProtection="1">
      <alignment horizontal="center" vertical="center"/>
    </xf>
    <xf numFmtId="4" fontId="13" fillId="4" borderId="9" xfId="0" applyNumberFormat="1" applyFont="1" applyFill="1" applyBorder="1" applyAlignment="1" applyProtection="1">
      <alignment horizontal="center" vertical="center"/>
    </xf>
    <xf numFmtId="4" fontId="13" fillId="4" borderId="10" xfId="0" applyNumberFormat="1" applyFont="1" applyFill="1" applyBorder="1" applyAlignment="1" applyProtection="1">
      <alignment horizontal="center" vertical="center"/>
    </xf>
    <xf numFmtId="4" fontId="13" fillId="4" borderId="3" xfId="0" applyNumberFormat="1" applyFont="1" applyFill="1" applyBorder="1" applyAlignment="1" applyProtection="1">
      <alignment horizontal="center" vertical="center"/>
    </xf>
    <xf numFmtId="4" fontId="13" fillId="4" borderId="4" xfId="0" applyNumberFormat="1" applyFont="1" applyFill="1" applyBorder="1" applyAlignment="1" applyProtection="1">
      <alignment horizontal="center" vertical="center"/>
    </xf>
    <xf numFmtId="4" fontId="13" fillId="4" borderId="5" xfId="0" applyNumberFormat="1" applyFont="1" applyFill="1" applyBorder="1" applyAlignment="1" applyProtection="1">
      <alignment horizontal="center" vertical="center"/>
    </xf>
    <xf numFmtId="4" fontId="13" fillId="4" borderId="26" xfId="0" applyNumberFormat="1" applyFont="1" applyFill="1" applyBorder="1" applyAlignment="1" applyProtection="1">
      <alignment horizontal="center" vertical="center"/>
    </xf>
    <xf numFmtId="14" fontId="20" fillId="0" borderId="0" xfId="0" applyNumberFormat="1" applyFont="1" applyAlignment="1" applyProtection="1">
      <alignment horizontal="left"/>
    </xf>
    <xf numFmtId="0" fontId="17" fillId="0" borderId="18" xfId="0" quotePrefix="1" applyFont="1" applyBorder="1" applyAlignment="1" applyProtection="1">
      <alignment horizontal="left"/>
      <protection locked="0"/>
    </xf>
    <xf numFmtId="0" fontId="15" fillId="0" borderId="0" xfId="0" applyFont="1" applyAlignment="1" applyProtection="1">
      <alignment horizontal="right"/>
    </xf>
    <xf numFmtId="0" fontId="13" fillId="0" borderId="42" xfId="0" applyFont="1" applyBorder="1" applyAlignment="1" applyProtection="1">
      <alignment horizontal="center"/>
    </xf>
    <xf numFmtId="0" fontId="13" fillId="0" borderId="33" xfId="0" applyFont="1" applyBorder="1" applyAlignment="1" applyProtection="1">
      <alignment horizontal="center"/>
    </xf>
    <xf numFmtId="0" fontId="22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alignment horizontal="center"/>
    </xf>
    <xf numFmtId="0" fontId="9" fillId="4" borderId="24" xfId="0" applyFont="1" applyFill="1" applyBorder="1" applyAlignment="1" applyProtection="1">
      <alignment horizontal="center" vertical="center" wrapText="1"/>
    </xf>
    <xf numFmtId="0" fontId="9" fillId="4" borderId="25" xfId="0" applyFont="1" applyFill="1" applyBorder="1" applyAlignment="1" applyProtection="1">
      <alignment horizontal="center" vertical="center" wrapText="1"/>
    </xf>
    <xf numFmtId="0" fontId="15" fillId="0" borderId="18" xfId="0" applyFont="1" applyBorder="1" applyAlignment="1" applyProtection="1">
      <alignment horizontal="center"/>
      <protection locked="0"/>
    </xf>
    <xf numFmtId="0" fontId="15" fillId="0" borderId="18" xfId="0" applyFont="1" applyFill="1" applyBorder="1" applyAlignment="1" applyProtection="1">
      <alignment horizontal="center"/>
      <protection locked="0"/>
    </xf>
    <xf numFmtId="0" fontId="15" fillId="0" borderId="27" xfId="0" applyFont="1" applyBorder="1" applyAlignment="1">
      <alignment horizontal="center" vertical="center"/>
    </xf>
    <xf numFmtId="0" fontId="15" fillId="0" borderId="27" xfId="0" applyFont="1" applyFill="1" applyBorder="1" applyAlignment="1" applyProtection="1">
      <alignment horizontal="center"/>
      <protection locked="0"/>
    </xf>
    <xf numFmtId="0" fontId="10" fillId="0" borderId="19" xfId="0" applyFont="1" applyBorder="1" applyAlignment="1">
      <alignment horizontal="center" wrapText="1"/>
    </xf>
    <xf numFmtId="0" fontId="9" fillId="5" borderId="46" xfId="0" applyFont="1" applyFill="1" applyBorder="1" applyAlignment="1" applyProtection="1">
      <alignment horizontal="center" vertical="center" wrapText="1"/>
    </xf>
    <xf numFmtId="0" fontId="9" fillId="5" borderId="47" xfId="0" applyFont="1" applyFill="1" applyBorder="1" applyAlignment="1" applyProtection="1">
      <alignment horizontal="center" vertical="center" wrapText="1"/>
    </xf>
    <xf numFmtId="166" fontId="8" fillId="0" borderId="18" xfId="0" applyNumberFormat="1" applyFont="1" applyFill="1" applyBorder="1" applyAlignment="1" applyProtection="1">
      <alignment horizontal="left"/>
      <protection locked="0"/>
    </xf>
    <xf numFmtId="0" fontId="8" fillId="0" borderId="18" xfId="0" applyFont="1" applyFill="1" applyBorder="1" applyAlignment="1" applyProtection="1">
      <alignment horizontal="left"/>
      <protection locked="0"/>
    </xf>
    <xf numFmtId="0" fontId="4" fillId="0" borderId="18" xfId="0" applyFont="1" applyFill="1" applyBorder="1" applyAlignment="1">
      <alignment horizontal="left"/>
    </xf>
    <xf numFmtId="168" fontId="8" fillId="0" borderId="27" xfId="0" applyNumberFormat="1" applyFont="1" applyFill="1" applyBorder="1" applyAlignment="1" applyProtection="1">
      <alignment horizontal="left"/>
      <protection locked="0"/>
    </xf>
    <xf numFmtId="0" fontId="13" fillId="0" borderId="23" xfId="0" applyFont="1" applyBorder="1" applyAlignment="1">
      <alignment horizontal="left" vertical="center" wrapText="1"/>
    </xf>
    <xf numFmtId="0" fontId="13" fillId="0" borderId="28" xfId="0" applyFont="1" applyBorder="1" applyAlignment="1">
      <alignment horizontal="left" vertical="center" wrapText="1"/>
    </xf>
    <xf numFmtId="0" fontId="10" fillId="0" borderId="0" xfId="0" applyFont="1" applyAlignment="1">
      <alignment horizontal="center" wrapText="1"/>
    </xf>
    <xf numFmtId="0" fontId="13" fillId="0" borderId="22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14" fontId="19" fillId="0" borderId="0" xfId="0" applyNumberFormat="1" applyFont="1" applyAlignment="1">
      <alignment horizontal="left"/>
    </xf>
    <xf numFmtId="0" fontId="19" fillId="0" borderId="0" xfId="0" applyFont="1" applyAlignment="1">
      <alignment horizontal="left"/>
    </xf>
    <xf numFmtId="0" fontId="10" fillId="0" borderId="18" xfId="0" applyFont="1" applyBorder="1" applyAlignment="1">
      <alignment horizontal="center" wrapText="1"/>
    </xf>
    <xf numFmtId="0" fontId="8" fillId="0" borderId="18" xfId="0" applyFont="1" applyFill="1" applyBorder="1" applyAlignment="1" applyProtection="1">
      <alignment horizontal="center"/>
      <protection locked="0"/>
    </xf>
    <xf numFmtId="2" fontId="9" fillId="5" borderId="29" xfId="0" applyNumberFormat="1" applyFont="1" applyFill="1" applyBorder="1" applyAlignment="1">
      <alignment horizontal="center" vertical="center" wrapText="1"/>
    </xf>
    <xf numFmtId="2" fontId="9" fillId="5" borderId="31" xfId="0" applyNumberFormat="1" applyFont="1" applyFill="1" applyBorder="1" applyAlignment="1">
      <alignment horizontal="center" vertical="center" wrapText="1"/>
    </xf>
    <xf numFmtId="2" fontId="9" fillId="5" borderId="30" xfId="0" applyNumberFormat="1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left"/>
    </xf>
    <xf numFmtId="0" fontId="13" fillId="0" borderId="1" xfId="0" applyFont="1" applyBorder="1" applyAlignment="1" applyProtection="1">
      <alignment horizontal="left" vertical="center" wrapText="1"/>
      <protection locked="0"/>
    </xf>
    <xf numFmtId="2" fontId="9" fillId="5" borderId="24" xfId="0" applyNumberFormat="1" applyFont="1" applyFill="1" applyBorder="1" applyAlignment="1">
      <alignment horizontal="center" vertical="center" wrapText="1"/>
    </xf>
    <xf numFmtId="2" fontId="9" fillId="5" borderId="25" xfId="0" applyNumberFormat="1" applyFont="1" applyFill="1" applyBorder="1" applyAlignment="1">
      <alignment horizontal="center" vertical="center" wrapText="1"/>
    </xf>
    <xf numFmtId="2" fontId="9" fillId="5" borderId="14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left" vertical="center" wrapText="1"/>
    </xf>
    <xf numFmtId="1" fontId="8" fillId="0" borderId="27" xfId="0" applyNumberFormat="1" applyFont="1" applyFill="1" applyBorder="1" applyAlignment="1" applyProtection="1">
      <alignment horizontal="left"/>
      <protection locked="0"/>
    </xf>
    <xf numFmtId="0" fontId="8" fillId="5" borderId="46" xfId="0" applyFont="1" applyFill="1" applyBorder="1" applyAlignment="1" applyProtection="1">
      <alignment horizontal="center" vertical="center" wrapText="1"/>
    </xf>
    <xf numFmtId="0" fontId="8" fillId="5" borderId="47" xfId="0" applyFont="1" applyFill="1" applyBorder="1" applyAlignment="1" applyProtection="1">
      <alignment horizontal="center" vertical="center" wrapText="1"/>
    </xf>
    <xf numFmtId="2" fontId="8" fillId="5" borderId="24" xfId="0" applyNumberFormat="1" applyFont="1" applyFill="1" applyBorder="1" applyAlignment="1">
      <alignment horizontal="center" vertical="center" wrapText="1"/>
    </xf>
    <xf numFmtId="2" fontId="8" fillId="5" borderId="25" xfId="0" applyNumberFormat="1" applyFont="1" applyFill="1" applyBorder="1" applyAlignment="1">
      <alignment horizontal="center" vertical="center" wrapText="1"/>
    </xf>
    <xf numFmtId="2" fontId="8" fillId="5" borderId="14" xfId="0" applyNumberFormat="1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13" fillId="0" borderId="44" xfId="0" applyFont="1" applyBorder="1" applyAlignment="1">
      <alignment horizontal="left" vertical="center" wrapText="1"/>
    </xf>
    <xf numFmtId="0" fontId="13" fillId="0" borderId="45" xfId="0" applyFont="1" applyBorder="1" applyAlignment="1">
      <alignment horizontal="left" vertical="center" wrapText="1"/>
    </xf>
    <xf numFmtId="0" fontId="13" fillId="0" borderId="43" xfId="0" applyFont="1" applyBorder="1" applyAlignment="1">
      <alignment horizontal="left" vertical="center" wrapText="1"/>
    </xf>
    <xf numFmtId="0" fontId="13" fillId="0" borderId="32" xfId="0" applyFont="1" applyBorder="1" applyAlignment="1">
      <alignment horizontal="left" vertical="center" wrapText="1"/>
    </xf>
    <xf numFmtId="166" fontId="8" fillId="0" borderId="27" xfId="0" applyNumberFormat="1" applyFont="1" applyFill="1" applyBorder="1" applyAlignment="1" applyProtection="1">
      <alignment horizontal="left"/>
      <protection locked="0"/>
    </xf>
    <xf numFmtId="0" fontId="9" fillId="0" borderId="46" xfId="0" applyFont="1" applyFill="1" applyBorder="1" applyAlignment="1" applyProtection="1">
      <alignment horizontal="center" vertical="center" wrapText="1"/>
    </xf>
    <xf numFmtId="0" fontId="9" fillId="0" borderId="47" xfId="0" applyFont="1" applyFill="1" applyBorder="1" applyAlignment="1" applyProtection="1">
      <alignment horizontal="center" vertical="center" wrapText="1"/>
    </xf>
    <xf numFmtId="2" fontId="9" fillId="0" borderId="29" xfId="0" applyNumberFormat="1" applyFont="1" applyFill="1" applyBorder="1" applyAlignment="1">
      <alignment horizontal="center" vertical="center" wrapText="1"/>
    </xf>
    <xf numFmtId="2" fontId="9" fillId="0" borderId="31" xfId="0" applyNumberFormat="1" applyFont="1" applyFill="1" applyBorder="1" applyAlignment="1">
      <alignment horizontal="center" vertical="center" wrapText="1"/>
    </xf>
    <xf numFmtId="2" fontId="9" fillId="0" borderId="30" xfId="0" applyNumberFormat="1" applyFont="1" applyFill="1" applyBorder="1" applyAlignment="1">
      <alignment horizontal="center" vertical="center" wrapText="1"/>
    </xf>
    <xf numFmtId="0" fontId="13" fillId="0" borderId="33" xfId="0" applyFont="1" applyBorder="1" applyAlignment="1" applyProtection="1">
      <alignment horizontal="left" vertical="center" wrapText="1"/>
      <protection locked="0"/>
    </xf>
    <xf numFmtId="0" fontId="13" fillId="0" borderId="28" xfId="0" applyFont="1" applyBorder="1" applyAlignment="1" applyProtection="1">
      <alignment horizontal="left" vertical="center" wrapText="1"/>
      <protection locked="0"/>
    </xf>
    <xf numFmtId="0" fontId="17" fillId="0" borderId="18" xfId="0" applyFont="1" applyFill="1" applyBorder="1" applyAlignment="1" applyProtection="1">
      <alignment horizontal="left"/>
      <protection locked="0"/>
    </xf>
    <xf numFmtId="165" fontId="8" fillId="0" borderId="27" xfId="0" applyNumberFormat="1" applyFont="1" applyFill="1" applyBorder="1" applyAlignment="1" applyProtection="1">
      <alignment horizontal="left"/>
      <protection locked="0"/>
    </xf>
    <xf numFmtId="0" fontId="13" fillId="0" borderId="32" xfId="0" applyFont="1" applyBorder="1" applyAlignment="1" applyProtection="1">
      <alignment horizontal="left" vertical="center" wrapText="1"/>
      <protection locked="0"/>
    </xf>
    <xf numFmtId="0" fontId="13" fillId="0" borderId="9" xfId="0" applyFont="1" applyBorder="1" applyAlignment="1" applyProtection="1">
      <alignment horizontal="left" vertical="center" wrapText="1"/>
      <protection locked="0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>
    <pageSetUpPr fitToPage="1"/>
  </sheetPr>
  <dimension ref="A1:AC56"/>
  <sheetViews>
    <sheetView showGridLines="0" tabSelected="1" topLeftCell="B1" zoomScale="80" zoomScaleNormal="80" workbookViewId="0">
      <selection activeCell="E16" sqref="E16"/>
    </sheetView>
  </sheetViews>
  <sheetFormatPr defaultColWidth="0" defaultRowHeight="14.25" zeroHeight="1" x14ac:dyDescent="0.2"/>
  <cols>
    <col min="1" max="1" width="9.140625" style="114" hidden="1" customWidth="1"/>
    <col min="2" max="2" width="20.7109375" style="114" customWidth="1"/>
    <col min="3" max="3" width="39.42578125" style="114" customWidth="1"/>
    <col min="4" max="4" width="36.28515625" style="114" customWidth="1"/>
    <col min="5" max="5" width="20.28515625" style="114" customWidth="1"/>
    <col min="6" max="6" width="13.140625" style="114" customWidth="1"/>
    <col min="7" max="7" width="9" style="114" customWidth="1"/>
    <col min="8" max="8" width="35.7109375" style="114" customWidth="1"/>
    <col min="9" max="9" width="10.140625" style="114" customWidth="1"/>
    <col min="10" max="10" width="9.85546875" style="114" customWidth="1"/>
    <col min="11" max="11" width="13.140625" style="114" customWidth="1"/>
    <col min="12" max="12" width="4.28515625" style="114" customWidth="1"/>
    <col min="13" max="13" width="6.5703125" style="114" bestFit="1" customWidth="1"/>
    <col min="14" max="14" width="3.42578125" style="114" bestFit="1" customWidth="1"/>
    <col min="15" max="18" width="3.85546875" style="114" customWidth="1"/>
    <col min="19" max="19" width="8.28515625" style="114" customWidth="1"/>
    <col min="20" max="20" width="2.5703125" style="114" customWidth="1"/>
    <col min="21" max="29" width="0" style="114" hidden="1" customWidth="1"/>
    <col min="30" max="16384" width="9.140625" style="114" hidden="1"/>
  </cols>
  <sheetData>
    <row r="1" spans="1:20" ht="18" x14ac:dyDescent="0.25">
      <c r="B1" s="216"/>
      <c r="C1" s="216"/>
      <c r="D1" s="216"/>
    </row>
    <row r="2" spans="1:20" s="115" customFormat="1" ht="15.75" x14ac:dyDescent="0.25">
      <c r="C2" s="213" t="s">
        <v>103</v>
      </c>
      <c r="D2" s="213"/>
      <c r="E2" s="213"/>
      <c r="F2" s="220"/>
      <c r="G2" s="220"/>
      <c r="H2" s="144" t="s">
        <v>164</v>
      </c>
      <c r="I2" s="220"/>
      <c r="J2" s="220"/>
      <c r="K2" s="116"/>
      <c r="L2" s="116"/>
      <c r="M2" s="116"/>
      <c r="N2" s="116"/>
      <c r="O2" s="116"/>
      <c r="P2" s="116"/>
      <c r="Q2" s="116"/>
      <c r="R2" s="116"/>
      <c r="S2" s="116"/>
    </row>
    <row r="3" spans="1:20" s="117" customFormat="1" ht="24" customHeight="1" x14ac:dyDescent="0.2"/>
    <row r="4" spans="1:20" s="117" customFormat="1" ht="21" customHeight="1" x14ac:dyDescent="0.3">
      <c r="C4" s="118" t="s">
        <v>100</v>
      </c>
      <c r="D4" s="212"/>
      <c r="E4" s="212"/>
      <c r="F4" s="212"/>
    </row>
    <row r="5" spans="1:20" s="117" customFormat="1" ht="21" customHeight="1" x14ac:dyDescent="0.25">
      <c r="C5" s="118" t="s">
        <v>89</v>
      </c>
      <c r="D5" s="77"/>
    </row>
    <row r="6" spans="1:20" s="117" customFormat="1" ht="12.75" x14ac:dyDescent="0.2">
      <c r="C6" s="118"/>
      <c r="D6" s="119"/>
    </row>
    <row r="7" spans="1:20" s="117" customFormat="1" ht="12.75" x14ac:dyDescent="0.2">
      <c r="C7" s="117" t="s">
        <v>383</v>
      </c>
    </row>
    <row r="8" spans="1:20" s="117" customFormat="1" ht="13.5" thickBot="1" x14ac:dyDescent="0.25">
      <c r="C8" s="117" t="s">
        <v>99</v>
      </c>
    </row>
    <row r="9" spans="1:20" s="123" customFormat="1" ht="79.5" customHeight="1" thickBot="1" x14ac:dyDescent="0.25">
      <c r="A9" s="120"/>
      <c r="B9" s="121" t="s">
        <v>154</v>
      </c>
      <c r="C9" s="24" t="s">
        <v>0</v>
      </c>
      <c r="D9" s="24" t="s">
        <v>2</v>
      </c>
      <c r="E9" s="24" t="s">
        <v>167</v>
      </c>
      <c r="F9" s="102" t="s">
        <v>166</v>
      </c>
      <c r="G9" s="24" t="s">
        <v>80</v>
      </c>
      <c r="H9" s="24" t="s">
        <v>5</v>
      </c>
      <c r="I9" s="24" t="s">
        <v>8</v>
      </c>
      <c r="J9" s="122" t="s">
        <v>3</v>
      </c>
      <c r="K9" s="122" t="s">
        <v>4</v>
      </c>
      <c r="L9" s="218" t="s">
        <v>140</v>
      </c>
      <c r="M9" s="219"/>
      <c r="N9" s="219"/>
      <c r="O9" s="219"/>
      <c r="P9" s="219"/>
      <c r="Q9" s="219"/>
      <c r="R9" s="219"/>
      <c r="S9" s="202" t="s">
        <v>163</v>
      </c>
      <c r="T9" s="117"/>
    </row>
    <row r="10" spans="1:20" s="117" customFormat="1" ht="29.1" customHeight="1" x14ac:dyDescent="0.2">
      <c r="A10" s="124"/>
      <c r="B10" s="99"/>
      <c r="C10" s="67"/>
      <c r="D10" s="68"/>
      <c r="E10" s="69"/>
      <c r="F10" s="69"/>
      <c r="G10" s="69"/>
      <c r="H10" s="68"/>
      <c r="I10" s="100"/>
      <c r="J10" s="100"/>
      <c r="K10" s="201" t="str">
        <f>IF(I10="","",I10*J10)</f>
        <v/>
      </c>
      <c r="L10" s="204" t="str">
        <f>IF(B10="","",VLOOKUP(B10,dane!A$2:B$13,2,0))</f>
        <v/>
      </c>
      <c r="M10" s="205" t="str">
        <f>IF(C10="","",VLOOKUP(C10,dane!A$16:B$50,2,0))</f>
        <v/>
      </c>
      <c r="N10" s="205" t="str">
        <f>IF(D10="","",VLOOKUP(D10,dane!A$53:B$141,2,0))</f>
        <v/>
      </c>
      <c r="O10" s="205" t="str">
        <f>IF(E10="","",VLOOKUP(E10,dane!A$144:B$150,2,0))</f>
        <v/>
      </c>
      <c r="P10" s="205" t="str">
        <f>IF(F10="","",VLOOKUP(F10,dane!A$154:B$157,2,0))</f>
        <v/>
      </c>
      <c r="Q10" s="205" t="str">
        <f>IF(G10="","",G10)</f>
        <v/>
      </c>
      <c r="R10" s="206" t="str">
        <f t="shared" ref="R10:R26" si="0">IF(H10="","",IF(E10="STAŻ ARTYSTYCZNY","0",IF(E10="STACJONARNE","3",IF(E10="NIESTACJONARNE","3",IF(E10="PODYPLOMOWE","3",IF(E10="KURS PRZYGOTOWAWCZY","3",IF(E10="KURS KONSULTACYJNY","3",IF(E10="DOKTORANCKIE","3"))))))))</f>
        <v/>
      </c>
      <c r="S10" s="110" t="str">
        <f>IF(K10="","",ROUND(K10/$K$27,5))</f>
        <v/>
      </c>
    </row>
    <row r="11" spans="1:20" s="117" customFormat="1" ht="29.25" customHeight="1" x14ac:dyDescent="0.2">
      <c r="A11" s="124"/>
      <c r="B11" s="99"/>
      <c r="C11" s="67"/>
      <c r="D11" s="68"/>
      <c r="E11" s="69"/>
      <c r="F11" s="69"/>
      <c r="G11" s="69"/>
      <c r="H11" s="68"/>
      <c r="I11" s="100"/>
      <c r="J11" s="100"/>
      <c r="K11" s="201" t="str">
        <f t="shared" ref="K11:K26" si="1">IF(I11="","",I11*J11)</f>
        <v/>
      </c>
      <c r="L11" s="207" t="str">
        <f>IF(B11="","",VLOOKUP(B11,dane!A$2:B$13,2,0))</f>
        <v/>
      </c>
      <c r="M11" s="109" t="str">
        <f>IF(C11="","",VLOOKUP(C11,dane!A$16:B$50,2,0))</f>
        <v/>
      </c>
      <c r="N11" s="109" t="str">
        <f>IF(D11="","",VLOOKUP(D11,dane!A$53:B$141,2,0))</f>
        <v/>
      </c>
      <c r="O11" s="109" t="str">
        <f>IF(E11="","",VLOOKUP(E11,dane!A$144:B$150,2,0))</f>
        <v/>
      </c>
      <c r="P11" s="109" t="str">
        <f>IF(F11="","",VLOOKUP(F11,dane!A$154:B$157,2,0))</f>
        <v/>
      </c>
      <c r="Q11" s="109" t="str">
        <f t="shared" ref="Q11:Q26" si="2">IF(G11="","",G11)</f>
        <v/>
      </c>
      <c r="R11" s="208" t="str">
        <f t="shared" si="0"/>
        <v/>
      </c>
      <c r="S11" s="111" t="str">
        <f t="shared" ref="S11:S26" si="3">IF(K11="","",ROUND(K11/$K$27,5))</f>
        <v/>
      </c>
    </row>
    <row r="12" spans="1:20" s="117" customFormat="1" ht="29.25" customHeight="1" x14ac:dyDescent="0.2">
      <c r="A12" s="124"/>
      <c r="B12" s="99"/>
      <c r="C12" s="67"/>
      <c r="D12" s="68"/>
      <c r="E12" s="69"/>
      <c r="F12" s="69"/>
      <c r="G12" s="69"/>
      <c r="H12" s="68"/>
      <c r="I12" s="100"/>
      <c r="J12" s="100"/>
      <c r="K12" s="201" t="str">
        <f t="shared" si="1"/>
        <v/>
      </c>
      <c r="L12" s="207" t="str">
        <f>IF(B12="","",VLOOKUP(B12,dane!A$2:B$13,2,0))</f>
        <v/>
      </c>
      <c r="M12" s="109" t="str">
        <f>IF(C12="","",VLOOKUP(C12,dane!A$16:B$50,2,0))</f>
        <v/>
      </c>
      <c r="N12" s="109" t="str">
        <f>IF(D12="","",VLOOKUP(D12,dane!A$53:B$141,2,0))</f>
        <v/>
      </c>
      <c r="O12" s="109" t="str">
        <f>IF(E12="","",VLOOKUP(E12,dane!A$144:B$150,2,0))</f>
        <v/>
      </c>
      <c r="P12" s="109" t="str">
        <f>IF(F12="","",VLOOKUP(F12,dane!A$154:B$157,2,0))</f>
        <v/>
      </c>
      <c r="Q12" s="109" t="str">
        <f t="shared" si="2"/>
        <v/>
      </c>
      <c r="R12" s="208" t="str">
        <f t="shared" si="0"/>
        <v/>
      </c>
      <c r="S12" s="111" t="str">
        <f t="shared" si="3"/>
        <v/>
      </c>
    </row>
    <row r="13" spans="1:20" s="117" customFormat="1" ht="29.25" customHeight="1" x14ac:dyDescent="0.2">
      <c r="A13" s="124"/>
      <c r="B13" s="99"/>
      <c r="C13" s="67"/>
      <c r="D13" s="68"/>
      <c r="E13" s="69"/>
      <c r="F13" s="69"/>
      <c r="G13" s="69"/>
      <c r="H13" s="68"/>
      <c r="I13" s="100"/>
      <c r="J13" s="100"/>
      <c r="K13" s="201" t="str">
        <f t="shared" si="1"/>
        <v/>
      </c>
      <c r="L13" s="207" t="str">
        <f>IF(B13="","",VLOOKUP(B13,dane!A$2:B$13,2,0))</f>
        <v/>
      </c>
      <c r="M13" s="109" t="str">
        <f>IF(C13="","",VLOOKUP(C13,dane!A$16:B$50,2,0))</f>
        <v/>
      </c>
      <c r="N13" s="109" t="str">
        <f>IF(D13="","",VLOOKUP(D13,dane!A$53:B$141,2,0))</f>
        <v/>
      </c>
      <c r="O13" s="109" t="str">
        <f>IF(E13="","",VLOOKUP(E13,dane!A$144:B$150,2,0))</f>
        <v/>
      </c>
      <c r="P13" s="109" t="str">
        <f>IF(F13="","",VLOOKUP(F13,dane!A$154:B$157,2,0))</f>
        <v/>
      </c>
      <c r="Q13" s="109" t="str">
        <f t="shared" si="2"/>
        <v/>
      </c>
      <c r="R13" s="208" t="str">
        <f t="shared" si="0"/>
        <v/>
      </c>
      <c r="S13" s="111" t="str">
        <f t="shared" si="3"/>
        <v/>
      </c>
    </row>
    <row r="14" spans="1:20" s="117" customFormat="1" ht="29.25" customHeight="1" x14ac:dyDescent="0.2">
      <c r="A14" s="124"/>
      <c r="B14" s="99"/>
      <c r="C14" s="67"/>
      <c r="D14" s="68"/>
      <c r="E14" s="69"/>
      <c r="F14" s="69"/>
      <c r="G14" s="69"/>
      <c r="H14" s="68"/>
      <c r="I14" s="100"/>
      <c r="J14" s="100"/>
      <c r="K14" s="201" t="str">
        <f t="shared" si="1"/>
        <v/>
      </c>
      <c r="L14" s="207" t="str">
        <f>IF(B14="","",VLOOKUP(B14,dane!A$2:B$13,2,0))</f>
        <v/>
      </c>
      <c r="M14" s="109" t="str">
        <f>IF(C14="","",VLOOKUP(C14,dane!A$16:B$50,2,0))</f>
        <v/>
      </c>
      <c r="N14" s="109" t="str">
        <f>IF(D14="","",VLOOKUP(D14,dane!A$53:B$141,2,0))</f>
        <v/>
      </c>
      <c r="O14" s="109" t="str">
        <f>IF(E14="","",VLOOKUP(E14,dane!A$144:B$150,2,0))</f>
        <v/>
      </c>
      <c r="P14" s="109" t="str">
        <f>IF(F14="","",VLOOKUP(F14,dane!A$154:B$157,2,0))</f>
        <v/>
      </c>
      <c r="Q14" s="109" t="str">
        <f t="shared" si="2"/>
        <v/>
      </c>
      <c r="R14" s="208" t="str">
        <f t="shared" si="0"/>
        <v/>
      </c>
      <c r="S14" s="111" t="str">
        <f t="shared" si="3"/>
        <v/>
      </c>
    </row>
    <row r="15" spans="1:20" s="117" customFormat="1" ht="29.25" customHeight="1" x14ac:dyDescent="0.2">
      <c r="A15" s="124"/>
      <c r="B15" s="99"/>
      <c r="C15" s="67"/>
      <c r="D15" s="68"/>
      <c r="E15" s="69"/>
      <c r="F15" s="69"/>
      <c r="G15" s="69"/>
      <c r="H15" s="68"/>
      <c r="I15" s="100"/>
      <c r="J15" s="100"/>
      <c r="K15" s="201" t="str">
        <f t="shared" si="1"/>
        <v/>
      </c>
      <c r="L15" s="207" t="str">
        <f>IF(B15="","",VLOOKUP(B15,dane!A$2:B$13,2,0))</f>
        <v/>
      </c>
      <c r="M15" s="109" t="str">
        <f>IF(C15="","",VLOOKUP(C15,dane!A$16:B$50,2,0))</f>
        <v/>
      </c>
      <c r="N15" s="109" t="str">
        <f>IF(D15="","",VLOOKUP(D15,dane!A$53:B$141,2,0))</f>
        <v/>
      </c>
      <c r="O15" s="109" t="str">
        <f>IF(E15="","",VLOOKUP(E15,dane!A$144:B$150,2,0))</f>
        <v/>
      </c>
      <c r="P15" s="109" t="str">
        <f>IF(F15="","",VLOOKUP(F15,dane!A$154:B$157,2,0))</f>
        <v/>
      </c>
      <c r="Q15" s="109" t="str">
        <f t="shared" si="2"/>
        <v/>
      </c>
      <c r="R15" s="208" t="str">
        <f t="shared" si="0"/>
        <v/>
      </c>
      <c r="S15" s="111" t="str">
        <f t="shared" si="3"/>
        <v/>
      </c>
    </row>
    <row r="16" spans="1:20" s="117" customFormat="1" ht="29.25" customHeight="1" x14ac:dyDescent="0.2">
      <c r="A16" s="124"/>
      <c r="B16" s="99"/>
      <c r="C16" s="67"/>
      <c r="D16" s="68"/>
      <c r="E16" s="69"/>
      <c r="F16" s="69"/>
      <c r="G16" s="69"/>
      <c r="H16" s="68"/>
      <c r="I16" s="100"/>
      <c r="J16" s="100"/>
      <c r="K16" s="201" t="str">
        <f t="shared" si="1"/>
        <v/>
      </c>
      <c r="L16" s="207" t="str">
        <f>IF(B16="","",VLOOKUP(B16,dane!A$2:B$13,2,0))</f>
        <v/>
      </c>
      <c r="M16" s="109" t="str">
        <f>IF(C16="","",VLOOKUP(C16,dane!A$16:B$50,2,0))</f>
        <v/>
      </c>
      <c r="N16" s="109" t="str">
        <f>IF(D16="","",VLOOKUP(D16,dane!A$53:B$141,2,0))</f>
        <v/>
      </c>
      <c r="O16" s="109" t="str">
        <f>IF(E16="","",VLOOKUP(E16,dane!A$144:B$150,2,0))</f>
        <v/>
      </c>
      <c r="P16" s="109" t="str">
        <f>IF(F16="","",VLOOKUP(F16,dane!A$154:B$157,2,0))</f>
        <v/>
      </c>
      <c r="Q16" s="109" t="str">
        <f t="shared" si="2"/>
        <v/>
      </c>
      <c r="R16" s="208" t="str">
        <f t="shared" si="0"/>
        <v/>
      </c>
      <c r="S16" s="111" t="str">
        <f t="shared" si="3"/>
        <v/>
      </c>
    </row>
    <row r="17" spans="1:20" s="117" customFormat="1" ht="29.25" customHeight="1" x14ac:dyDescent="0.2">
      <c r="A17" s="124"/>
      <c r="B17" s="99"/>
      <c r="C17" s="67"/>
      <c r="D17" s="68"/>
      <c r="E17" s="69"/>
      <c r="F17" s="69"/>
      <c r="G17" s="69"/>
      <c r="H17" s="68"/>
      <c r="I17" s="100"/>
      <c r="J17" s="100"/>
      <c r="K17" s="201" t="str">
        <f t="shared" si="1"/>
        <v/>
      </c>
      <c r="L17" s="207" t="str">
        <f>IF(B17="","",VLOOKUP(B17,dane!A$2:B$13,2,0))</f>
        <v/>
      </c>
      <c r="M17" s="109" t="str">
        <f>IF(C17="","",VLOOKUP(C17,dane!A$16:B$50,2,0))</f>
        <v/>
      </c>
      <c r="N17" s="109" t="str">
        <f>IF(D17="","",VLOOKUP(D17,dane!A$53:B$141,2,0))</f>
        <v/>
      </c>
      <c r="O17" s="109" t="str">
        <f>IF(E17="","",VLOOKUP(E17,dane!A$144:B$150,2,0))</f>
        <v/>
      </c>
      <c r="P17" s="109" t="str">
        <f>IF(F17="","",VLOOKUP(F17,dane!A$154:B$157,2,0))</f>
        <v/>
      </c>
      <c r="Q17" s="109" t="str">
        <f t="shared" si="2"/>
        <v/>
      </c>
      <c r="R17" s="208" t="str">
        <f t="shared" si="0"/>
        <v/>
      </c>
      <c r="S17" s="111" t="str">
        <f t="shared" si="3"/>
        <v/>
      </c>
    </row>
    <row r="18" spans="1:20" s="117" customFormat="1" ht="29.25" customHeight="1" x14ac:dyDescent="0.2">
      <c r="A18" s="124"/>
      <c r="B18" s="99"/>
      <c r="C18" s="67"/>
      <c r="D18" s="68"/>
      <c r="E18" s="69"/>
      <c r="F18" s="69"/>
      <c r="G18" s="69"/>
      <c r="H18" s="68"/>
      <c r="I18" s="100"/>
      <c r="J18" s="100"/>
      <c r="K18" s="201" t="str">
        <f t="shared" si="1"/>
        <v/>
      </c>
      <c r="L18" s="207" t="str">
        <f>IF(B18="","",VLOOKUP(B18,dane!A$2:B$13,2,0))</f>
        <v/>
      </c>
      <c r="M18" s="109" t="str">
        <f>IF(C18="","",VLOOKUP(C18,dane!A$16:B$50,2,0))</f>
        <v/>
      </c>
      <c r="N18" s="109" t="str">
        <f>IF(D18="","",VLOOKUP(D18,dane!A$53:B$141,2,0))</f>
        <v/>
      </c>
      <c r="O18" s="109" t="str">
        <f>IF(E18="","",VLOOKUP(E18,dane!A$144:B$150,2,0))</f>
        <v/>
      </c>
      <c r="P18" s="109" t="str">
        <f>IF(F18="","",VLOOKUP(F18,dane!A$154:B$157,2,0))</f>
        <v/>
      </c>
      <c r="Q18" s="109" t="str">
        <f t="shared" si="2"/>
        <v/>
      </c>
      <c r="R18" s="208" t="str">
        <f t="shared" si="0"/>
        <v/>
      </c>
      <c r="S18" s="111" t="str">
        <f t="shared" si="3"/>
        <v/>
      </c>
    </row>
    <row r="19" spans="1:20" s="117" customFormat="1" ht="29.25" customHeight="1" x14ac:dyDescent="0.2">
      <c r="A19" s="124"/>
      <c r="B19" s="99"/>
      <c r="C19" s="67"/>
      <c r="D19" s="68"/>
      <c r="E19" s="69"/>
      <c r="F19" s="69"/>
      <c r="G19" s="69"/>
      <c r="H19" s="68"/>
      <c r="I19" s="100"/>
      <c r="J19" s="100"/>
      <c r="K19" s="201" t="str">
        <f t="shared" si="1"/>
        <v/>
      </c>
      <c r="L19" s="207" t="str">
        <f>IF(B19="","",VLOOKUP(B19,dane!A$2:B$13,2,0))</f>
        <v/>
      </c>
      <c r="M19" s="109" t="str">
        <f>IF(C19="","",VLOOKUP(C19,dane!A$16:B$50,2,0))</f>
        <v/>
      </c>
      <c r="N19" s="109" t="str">
        <f>IF(D19="","",VLOOKUP(D19,dane!A$53:B$141,2,0))</f>
        <v/>
      </c>
      <c r="O19" s="109" t="str">
        <f>IF(E19="","",VLOOKUP(E19,dane!A$144:B$150,2,0))</f>
        <v/>
      </c>
      <c r="P19" s="109" t="str">
        <f>IF(F19="","",VLOOKUP(F19,dane!A$154:B$157,2,0))</f>
        <v/>
      </c>
      <c r="Q19" s="109" t="str">
        <f t="shared" si="2"/>
        <v/>
      </c>
      <c r="R19" s="208" t="str">
        <f t="shared" si="0"/>
        <v/>
      </c>
      <c r="S19" s="111" t="str">
        <f t="shared" si="3"/>
        <v/>
      </c>
    </row>
    <row r="20" spans="1:20" s="117" customFormat="1" ht="29.25" customHeight="1" x14ac:dyDescent="0.2">
      <c r="A20" s="124"/>
      <c r="B20" s="99"/>
      <c r="C20" s="67"/>
      <c r="D20" s="68"/>
      <c r="E20" s="69"/>
      <c r="F20" s="69"/>
      <c r="G20" s="69"/>
      <c r="H20" s="68"/>
      <c r="I20" s="100"/>
      <c r="J20" s="100"/>
      <c r="K20" s="201" t="str">
        <f t="shared" si="1"/>
        <v/>
      </c>
      <c r="L20" s="207" t="str">
        <f>IF(B20="","",VLOOKUP(B20,dane!A$2:B$13,2,0))</f>
        <v/>
      </c>
      <c r="M20" s="109" t="str">
        <f>IF(C20="","",VLOOKUP(C20,dane!A$16:B$50,2,0))</f>
        <v/>
      </c>
      <c r="N20" s="109" t="str">
        <f>IF(D20="","",VLOOKUP(D20,dane!A$53:B$141,2,0))</f>
        <v/>
      </c>
      <c r="O20" s="109" t="str">
        <f>IF(E20="","",VLOOKUP(E20,dane!A$144:B$150,2,0))</f>
        <v/>
      </c>
      <c r="P20" s="109" t="str">
        <f>IF(F20="","",VLOOKUP(F20,dane!A$154:B$157,2,0))</f>
        <v/>
      </c>
      <c r="Q20" s="109" t="str">
        <f t="shared" si="2"/>
        <v/>
      </c>
      <c r="R20" s="208" t="str">
        <f t="shared" si="0"/>
        <v/>
      </c>
      <c r="S20" s="111" t="str">
        <f t="shared" si="3"/>
        <v/>
      </c>
    </row>
    <row r="21" spans="1:20" s="117" customFormat="1" ht="29.25" customHeight="1" x14ac:dyDescent="0.2">
      <c r="A21" s="124"/>
      <c r="B21" s="99"/>
      <c r="C21" s="67"/>
      <c r="D21" s="68"/>
      <c r="E21" s="69"/>
      <c r="F21" s="69"/>
      <c r="G21" s="69"/>
      <c r="H21" s="68"/>
      <c r="I21" s="100"/>
      <c r="J21" s="100"/>
      <c r="K21" s="201" t="str">
        <f t="shared" si="1"/>
        <v/>
      </c>
      <c r="L21" s="207" t="str">
        <f>IF(B21="","",VLOOKUP(B21,dane!A$2:B$13,2,0))</f>
        <v/>
      </c>
      <c r="M21" s="109" t="str">
        <f>IF(C21="","",VLOOKUP(C21,dane!A$16:B$50,2,0))</f>
        <v/>
      </c>
      <c r="N21" s="109" t="str">
        <f>IF(D21="","",VLOOKUP(D21,dane!A$53:B$141,2,0))</f>
        <v/>
      </c>
      <c r="O21" s="109" t="str">
        <f>IF(E21="","",VLOOKUP(E21,dane!A$144:B$150,2,0))</f>
        <v/>
      </c>
      <c r="P21" s="109" t="str">
        <f>IF(F21="","",VLOOKUP(F21,dane!A$154:B$157,2,0))</f>
        <v/>
      </c>
      <c r="Q21" s="109" t="str">
        <f t="shared" si="2"/>
        <v/>
      </c>
      <c r="R21" s="208" t="str">
        <f t="shared" si="0"/>
        <v/>
      </c>
      <c r="S21" s="111" t="str">
        <f t="shared" si="3"/>
        <v/>
      </c>
    </row>
    <row r="22" spans="1:20" s="117" customFormat="1" ht="29.25" customHeight="1" x14ac:dyDescent="0.2">
      <c r="A22" s="124"/>
      <c r="B22" s="99"/>
      <c r="C22" s="67"/>
      <c r="D22" s="68"/>
      <c r="E22" s="69"/>
      <c r="F22" s="69"/>
      <c r="G22" s="69"/>
      <c r="H22" s="68"/>
      <c r="I22" s="100"/>
      <c r="J22" s="100"/>
      <c r="K22" s="201" t="str">
        <f t="shared" si="1"/>
        <v/>
      </c>
      <c r="L22" s="207" t="str">
        <f>IF(B22="","",VLOOKUP(B22,dane!A$2:B$13,2,0))</f>
        <v/>
      </c>
      <c r="M22" s="109" t="str">
        <f>IF(C22="","",VLOOKUP(C22,dane!A$16:B$50,2,0))</f>
        <v/>
      </c>
      <c r="N22" s="109" t="str">
        <f>IF(D22="","",VLOOKUP(D22,dane!A$53:B$141,2,0))</f>
        <v/>
      </c>
      <c r="O22" s="109" t="str">
        <f>IF(E22="","",VLOOKUP(E22,dane!A$144:B$150,2,0))</f>
        <v/>
      </c>
      <c r="P22" s="109" t="str">
        <f>IF(F22="","",VLOOKUP(F22,dane!A$154:B$157,2,0))</f>
        <v/>
      </c>
      <c r="Q22" s="109" t="str">
        <f t="shared" si="2"/>
        <v/>
      </c>
      <c r="R22" s="208" t="str">
        <f t="shared" si="0"/>
        <v/>
      </c>
      <c r="S22" s="111" t="str">
        <f t="shared" si="3"/>
        <v/>
      </c>
    </row>
    <row r="23" spans="1:20" s="117" customFormat="1" ht="29.25" customHeight="1" x14ac:dyDescent="0.2">
      <c r="A23" s="124"/>
      <c r="B23" s="99"/>
      <c r="C23" s="67"/>
      <c r="D23" s="68"/>
      <c r="E23" s="69"/>
      <c r="F23" s="69"/>
      <c r="G23" s="69"/>
      <c r="H23" s="68"/>
      <c r="I23" s="100"/>
      <c r="J23" s="100"/>
      <c r="K23" s="201" t="str">
        <f t="shared" si="1"/>
        <v/>
      </c>
      <c r="L23" s="207" t="str">
        <f>IF(B23="","",VLOOKUP(B23,dane!A$2:B$13,2,0))</f>
        <v/>
      </c>
      <c r="M23" s="109" t="str">
        <f>IF(C23="","",VLOOKUP(C23,dane!A$16:B$50,2,0))</f>
        <v/>
      </c>
      <c r="N23" s="109" t="str">
        <f>IF(D23="","",VLOOKUP(D23,dane!A$53:B$141,2,0))</f>
        <v/>
      </c>
      <c r="O23" s="109" t="str">
        <f>IF(E23="","",VLOOKUP(E23,dane!A$144:B$150,2,0))</f>
        <v/>
      </c>
      <c r="P23" s="109" t="str">
        <f>IF(F23="","",VLOOKUP(F23,dane!A$154:B$157,2,0))</f>
        <v/>
      </c>
      <c r="Q23" s="109" t="str">
        <f t="shared" si="2"/>
        <v/>
      </c>
      <c r="R23" s="208" t="str">
        <f t="shared" si="0"/>
        <v/>
      </c>
      <c r="S23" s="111" t="str">
        <f t="shared" si="3"/>
        <v/>
      </c>
    </row>
    <row r="24" spans="1:20" s="117" customFormat="1" ht="29.25" customHeight="1" x14ac:dyDescent="0.2">
      <c r="A24" s="124"/>
      <c r="B24" s="99"/>
      <c r="C24" s="67"/>
      <c r="D24" s="68"/>
      <c r="E24" s="69"/>
      <c r="F24" s="69"/>
      <c r="G24" s="69"/>
      <c r="H24" s="68"/>
      <c r="I24" s="100"/>
      <c r="J24" s="100"/>
      <c r="K24" s="201" t="str">
        <f t="shared" si="1"/>
        <v/>
      </c>
      <c r="L24" s="207" t="str">
        <f>IF(B24="","",VLOOKUP(B24,dane!A$2:B$13,2,0))</f>
        <v/>
      </c>
      <c r="M24" s="109" t="str">
        <f>IF(C24="","",VLOOKUP(C24,dane!A$16:B$50,2,0))</f>
        <v/>
      </c>
      <c r="N24" s="109" t="str">
        <f>IF(D24="","",VLOOKUP(D24,dane!A$53:B$141,2,0))</f>
        <v/>
      </c>
      <c r="O24" s="109" t="str">
        <f>IF(E24="","",VLOOKUP(E24,dane!A$144:B$150,2,0))</f>
        <v/>
      </c>
      <c r="P24" s="109" t="str">
        <f>IF(F24="","",VLOOKUP(F24,dane!A$154:B$157,2,0))</f>
        <v/>
      </c>
      <c r="Q24" s="109" t="str">
        <f t="shared" si="2"/>
        <v/>
      </c>
      <c r="R24" s="208" t="str">
        <f t="shared" si="0"/>
        <v/>
      </c>
      <c r="S24" s="111" t="str">
        <f t="shared" si="3"/>
        <v/>
      </c>
    </row>
    <row r="25" spans="1:20" s="117" customFormat="1" ht="29.25" customHeight="1" x14ac:dyDescent="0.2">
      <c r="A25" s="124"/>
      <c r="B25" s="99"/>
      <c r="C25" s="67"/>
      <c r="D25" s="68"/>
      <c r="E25" s="69"/>
      <c r="F25" s="69"/>
      <c r="G25" s="69"/>
      <c r="H25" s="68"/>
      <c r="I25" s="100"/>
      <c r="J25" s="100"/>
      <c r="K25" s="201" t="str">
        <f t="shared" si="1"/>
        <v/>
      </c>
      <c r="L25" s="207" t="str">
        <f>IF(B25="","",VLOOKUP(B25,dane!A$2:B$13,2,0))</f>
        <v/>
      </c>
      <c r="M25" s="109" t="str">
        <f>IF(C25="","",VLOOKUP(C25,dane!A$16:B$50,2,0))</f>
        <v/>
      </c>
      <c r="N25" s="109" t="str">
        <f>IF(D25="","",VLOOKUP(D25,dane!A$53:B$141,2,0))</f>
        <v/>
      </c>
      <c r="O25" s="109" t="str">
        <f>IF(E25="","",VLOOKUP(E25,dane!A$144:B$150,2,0))</f>
        <v/>
      </c>
      <c r="P25" s="109" t="str">
        <f>IF(F25="","",VLOOKUP(F25,dane!A$154:B$157,2,0))</f>
        <v/>
      </c>
      <c r="Q25" s="109" t="str">
        <f t="shared" si="2"/>
        <v/>
      </c>
      <c r="R25" s="208" t="str">
        <f t="shared" si="0"/>
        <v/>
      </c>
      <c r="S25" s="111" t="str">
        <f t="shared" si="3"/>
        <v/>
      </c>
    </row>
    <row r="26" spans="1:20" s="117" customFormat="1" ht="29.25" customHeight="1" thickBot="1" x14ac:dyDescent="0.25">
      <c r="A26" s="124"/>
      <c r="B26" s="99"/>
      <c r="C26" s="67"/>
      <c r="D26" s="68"/>
      <c r="E26" s="69"/>
      <c r="F26" s="69"/>
      <c r="G26" s="69"/>
      <c r="H26" s="68"/>
      <c r="I26" s="100"/>
      <c r="J26" s="100"/>
      <c r="K26" s="201" t="str">
        <f t="shared" si="1"/>
        <v/>
      </c>
      <c r="L26" s="209" t="str">
        <f>IF(B26="","",VLOOKUP(B26,dane!A$2:B$13,2,0))</f>
        <v/>
      </c>
      <c r="M26" s="113" t="str">
        <f>IF(C26="","",VLOOKUP(C26,dane!A$16:B$50,2,0))</f>
        <v/>
      </c>
      <c r="N26" s="113" t="str">
        <f>IF(D26="","",VLOOKUP(D26,dane!A$53:B$141,2,0))</f>
        <v/>
      </c>
      <c r="O26" s="113" t="str">
        <f>IF(E26="","",VLOOKUP(E26,dane!A$144:B$150,2,0))</f>
        <v/>
      </c>
      <c r="P26" s="113" t="str">
        <f>IF(F26="","",VLOOKUP(F26,dane!A$154:B$157,2,0))</f>
        <v/>
      </c>
      <c r="Q26" s="113" t="str">
        <f t="shared" si="2"/>
        <v/>
      </c>
      <c r="R26" s="210" t="str">
        <f t="shared" si="0"/>
        <v/>
      </c>
      <c r="S26" s="112" t="str">
        <f t="shared" si="3"/>
        <v/>
      </c>
    </row>
    <row r="27" spans="1:20" s="117" customFormat="1" ht="16.5" thickBot="1" x14ac:dyDescent="0.3">
      <c r="A27" s="125"/>
      <c r="B27" s="214"/>
      <c r="C27" s="215"/>
      <c r="D27" s="215"/>
      <c r="E27" s="215"/>
      <c r="F27" s="215"/>
      <c r="G27" s="215"/>
      <c r="H27" s="126" t="s">
        <v>1</v>
      </c>
      <c r="I27" s="127">
        <f>SUM(I10:I26)</f>
        <v>0</v>
      </c>
      <c r="J27" s="128"/>
      <c r="K27" s="127">
        <f>SUM(K10:K26)</f>
        <v>0</v>
      </c>
      <c r="L27" s="129"/>
      <c r="M27" s="129"/>
      <c r="N27" s="129"/>
      <c r="O27" s="129"/>
      <c r="P27" s="129"/>
      <c r="Q27" s="130"/>
      <c r="R27" s="129"/>
      <c r="S27" s="203">
        <f>SUM(S10:XFD26)</f>
        <v>0</v>
      </c>
    </row>
    <row r="28" spans="1:20" s="117" customFormat="1" ht="15.75" x14ac:dyDescent="0.25">
      <c r="A28" s="131"/>
      <c r="B28" s="132"/>
      <c r="C28" s="132"/>
      <c r="D28" s="132"/>
      <c r="E28" s="132"/>
      <c r="F28" s="132"/>
      <c r="G28" s="132"/>
      <c r="H28" s="116"/>
      <c r="I28" s="133"/>
      <c r="J28" s="134"/>
      <c r="K28" s="133"/>
      <c r="L28" s="129"/>
      <c r="M28" s="129"/>
      <c r="N28" s="129"/>
      <c r="O28" s="129"/>
      <c r="P28" s="129"/>
      <c r="Q28" s="130"/>
      <c r="R28" s="129"/>
      <c r="S28" s="129"/>
    </row>
    <row r="29" spans="1:20" s="117" customFormat="1" ht="15.75" x14ac:dyDescent="0.25">
      <c r="A29" s="131"/>
      <c r="B29" s="132"/>
      <c r="C29" s="132"/>
      <c r="D29" s="132"/>
      <c r="E29" s="132"/>
      <c r="F29" s="132"/>
      <c r="G29" s="132"/>
      <c r="H29" s="116"/>
      <c r="I29" s="133"/>
      <c r="J29" s="134"/>
      <c r="K29" s="133"/>
      <c r="L29" s="129"/>
      <c r="M29" s="129"/>
      <c r="N29" s="129"/>
      <c r="O29" s="129"/>
      <c r="P29" s="129"/>
      <c r="Q29" s="130"/>
      <c r="R29" s="129"/>
      <c r="S29" s="129"/>
    </row>
    <row r="30" spans="1:20" ht="72.75" customHeight="1" x14ac:dyDescent="0.2">
      <c r="C30" s="135" t="s">
        <v>6</v>
      </c>
      <c r="F30" s="135"/>
      <c r="H30" s="114" t="s">
        <v>155</v>
      </c>
      <c r="S30" s="114" t="s">
        <v>142</v>
      </c>
      <c r="T30" s="117"/>
    </row>
    <row r="31" spans="1:20" x14ac:dyDescent="0.2">
      <c r="C31" s="136" t="s">
        <v>146</v>
      </c>
      <c r="D31" s="136"/>
      <c r="E31" s="136"/>
      <c r="F31" s="136"/>
      <c r="G31" s="136"/>
      <c r="H31" s="217" t="s">
        <v>147</v>
      </c>
      <c r="I31" s="217"/>
      <c r="T31" s="117"/>
    </row>
    <row r="32" spans="1:20" x14ac:dyDescent="0.2">
      <c r="C32" s="136"/>
      <c r="D32" s="136"/>
      <c r="E32" s="136"/>
      <c r="F32" s="136"/>
      <c r="G32" s="136"/>
      <c r="H32" s="137"/>
      <c r="I32" s="137"/>
    </row>
    <row r="33" spans="3:19" x14ac:dyDescent="0.2">
      <c r="C33" s="136"/>
      <c r="D33" s="136"/>
      <c r="E33" s="136"/>
      <c r="F33" s="136"/>
      <c r="G33" s="136"/>
      <c r="H33" s="138"/>
      <c r="J33" s="139"/>
      <c r="K33" s="140"/>
      <c r="L33" s="140"/>
      <c r="M33" s="140"/>
      <c r="N33" s="140"/>
      <c r="O33" s="139" t="s">
        <v>159</v>
      </c>
      <c r="P33" s="211">
        <f ca="1">TODAY()</f>
        <v>44447</v>
      </c>
      <c r="Q33" s="211"/>
      <c r="R33" s="211"/>
      <c r="S33" s="140"/>
    </row>
    <row r="34" spans="3:19" hidden="1" x14ac:dyDescent="0.2"/>
    <row r="35" spans="3:19" ht="14.25" hidden="1" customHeight="1" x14ac:dyDescent="0.2"/>
    <row r="36" spans="3:19" ht="14.25" hidden="1" customHeight="1" x14ac:dyDescent="0.2"/>
    <row r="37" spans="3:19" ht="14.25" hidden="1" customHeight="1" x14ac:dyDescent="0.2"/>
    <row r="38" spans="3:19" ht="14.25" hidden="1" customHeight="1" x14ac:dyDescent="0.2"/>
    <row r="39" spans="3:19" ht="14.25" hidden="1" customHeight="1" x14ac:dyDescent="0.2"/>
    <row r="40" spans="3:19" ht="14.25" hidden="1" customHeight="1" x14ac:dyDescent="0.2"/>
    <row r="41" spans="3:19" ht="14.25" hidden="1" customHeight="1" x14ac:dyDescent="0.2"/>
    <row r="42" spans="3:19" ht="14.25" hidden="1" customHeight="1" x14ac:dyDescent="0.2"/>
    <row r="43" spans="3:19" ht="14.25" hidden="1" customHeight="1" x14ac:dyDescent="0.2"/>
    <row r="44" spans="3:19" ht="14.25" hidden="1" customHeight="1" x14ac:dyDescent="0.2"/>
    <row r="45" spans="3:19" ht="14.25" hidden="1" customHeight="1" x14ac:dyDescent="0.2"/>
    <row r="46" spans="3:19" ht="14.25" hidden="1" customHeight="1" x14ac:dyDescent="0.2"/>
    <row r="47" spans="3:19" ht="14.25" hidden="1" customHeight="1" x14ac:dyDescent="0.2"/>
    <row r="48" spans="3:19" ht="14.25" hidden="1" customHeight="1" x14ac:dyDescent="0.2"/>
    <row r="49" ht="14.25" hidden="1" customHeight="1" x14ac:dyDescent="0.2"/>
    <row r="50" ht="14.25" hidden="1" customHeight="1" x14ac:dyDescent="0.2"/>
    <row r="51" ht="14.25" hidden="1" customHeight="1" x14ac:dyDescent="0.2"/>
    <row r="52" ht="14.25" hidden="1" customHeight="1" x14ac:dyDescent="0.2"/>
    <row r="53" ht="14.25" hidden="1" customHeight="1" x14ac:dyDescent="0.2"/>
    <row r="54" ht="14.25" hidden="1" customHeight="1" x14ac:dyDescent="0.2"/>
    <row r="55" ht="14.25" hidden="1" customHeight="1" x14ac:dyDescent="0.2"/>
    <row r="56" ht="14.25" hidden="1" customHeight="1" x14ac:dyDescent="0.2"/>
  </sheetData>
  <mergeCells count="9">
    <mergeCell ref="P33:R33"/>
    <mergeCell ref="D4:F4"/>
    <mergeCell ref="C2:E2"/>
    <mergeCell ref="B27:G27"/>
    <mergeCell ref="B1:D1"/>
    <mergeCell ref="H31:I31"/>
    <mergeCell ref="L9:R9"/>
    <mergeCell ref="I2:J2"/>
    <mergeCell ref="F2:G2"/>
  </mergeCells>
  <pageMargins left="0.39370078740157483" right="0" top="0.35433070866141736" bottom="0.35433070866141736" header="0.31496062992125984" footer="0.31496062992125984"/>
  <pageSetup paperSize="9" scale="5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dane!$A$2:$A$13</xm:f>
          </x14:formula1>
          <xm:sqref>D5</xm:sqref>
        </x14:dataValidation>
        <x14:dataValidation type="list" allowBlank="1" showInputMessage="1" showErrorMessage="1">
          <x14:formula1>
            <xm:f>dane!$A$186:$A$189</xm:f>
          </x14:formula1>
          <xm:sqref>G10:G26</xm:sqref>
        </x14:dataValidation>
        <x14:dataValidation type="list" allowBlank="1" showInputMessage="1" showErrorMessage="1">
          <x14:formula1>
            <xm:f>dane!$A$154:$A$157</xm:f>
          </x14:formula1>
          <xm:sqref>F10:F26</xm:sqref>
        </x14:dataValidation>
        <x14:dataValidation type="list" allowBlank="1" showInputMessage="1" showErrorMessage="1">
          <x14:formula1>
            <xm:f>dane!$A$144:$A$150</xm:f>
          </x14:formula1>
          <xm:sqref>E10:E26</xm:sqref>
        </x14:dataValidation>
        <x14:dataValidation type="list" allowBlank="1" showInputMessage="1" showErrorMessage="1">
          <x14:formula1>
            <xm:f>dane!$A$53:$A$141</xm:f>
          </x14:formula1>
          <xm:sqref>D10:D26</xm:sqref>
        </x14:dataValidation>
        <x14:dataValidation type="list" allowBlank="1" showInputMessage="1" showErrorMessage="1">
          <x14:formula1>
            <xm:f>dane!$A$16:$A$50</xm:f>
          </x14:formula1>
          <xm:sqref>C10:C26</xm:sqref>
        </x14:dataValidation>
        <x14:dataValidation type="list" allowBlank="1" showInputMessage="1" showErrorMessage="1">
          <x14:formula1>
            <xm:f>dane!$A$200:$A$214</xm:f>
          </x14:formula1>
          <xm:sqref>J10:J26</xm:sqref>
        </x14:dataValidation>
        <x14:dataValidation type="list" allowBlank="1" showInputMessage="1" showErrorMessage="1">
          <x14:formula1>
            <xm:f>dane!$A$2:$A$13</xm:f>
          </x14:formula1>
          <xm:sqref>B10:B26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>
    <pageSetUpPr fitToPage="1"/>
  </sheetPr>
  <dimension ref="A1:S60"/>
  <sheetViews>
    <sheetView showGridLines="0" zoomScale="80" zoomScaleNormal="80" workbookViewId="0">
      <selection activeCell="C21" sqref="C21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42578125" style="1" bestFit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4.85546875" style="1" customWidth="1"/>
    <col min="12" max="12" width="6.42578125" style="1" customWidth="1"/>
    <col min="13" max="17" width="3.28515625" style="1" customWidth="1"/>
    <col min="18" max="18" width="11.8554687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216"/>
      <c r="B1" s="216"/>
    </row>
    <row r="2" spans="1:17" ht="18" x14ac:dyDescent="0.25">
      <c r="A2" s="14"/>
      <c r="B2" s="14"/>
      <c r="C2" s="15" t="s">
        <v>101</v>
      </c>
      <c r="D2" s="221">
        <v>1</v>
      </c>
      <c r="E2" s="221"/>
      <c r="F2" s="15" t="s">
        <v>165</v>
      </c>
      <c r="G2" s="221"/>
      <c r="H2" s="221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102</v>
      </c>
      <c r="D3" s="222">
        <f>Powierzenie!F2</f>
        <v>0</v>
      </c>
      <c r="E3" s="222"/>
      <c r="F3" s="15" t="s">
        <v>165</v>
      </c>
      <c r="G3" s="223" t="str">
        <f>IF(Powierzenie!I2="","",Powierzenie!I2)</f>
        <v/>
      </c>
      <c r="H3" s="223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ht="17.25" customHeight="1" x14ac:dyDescent="0.2">
      <c r="A6" s="7" t="s">
        <v>7</v>
      </c>
    </row>
    <row r="7" spans="1:17" ht="18.2" customHeight="1" x14ac:dyDescent="0.3">
      <c r="A7" s="10" t="s">
        <v>94</v>
      </c>
      <c r="B7" s="243" t="str">
        <f>IF(Powierzenie!D4="","",Powierzenie!D4)</f>
        <v/>
      </c>
      <c r="C7" s="243"/>
      <c r="D7" s="24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.75" customHeight="1" x14ac:dyDescent="0.25">
      <c r="A8" s="10" t="s">
        <v>95</v>
      </c>
      <c r="B8" s="227"/>
      <c r="C8" s="227"/>
      <c r="D8" s="227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96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8"/>
      <c r="N9" s="228"/>
      <c r="O9" s="228"/>
      <c r="P9" s="228"/>
      <c r="Q9" s="228"/>
    </row>
    <row r="10" spans="1:17" ht="12" customHeight="1" x14ac:dyDescent="0.2">
      <c r="A10" s="3"/>
    </row>
    <row r="11" spans="1:17" ht="17.25" customHeight="1" x14ac:dyDescent="0.25">
      <c r="A11" s="4" t="s">
        <v>90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149</v>
      </c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7" ht="18.75" customHeight="1" x14ac:dyDescent="0.25">
      <c r="A13" s="4" t="s">
        <v>91</v>
      </c>
      <c r="C13" s="230"/>
      <c r="D13" s="230"/>
      <c r="E13" s="230"/>
      <c r="F13" s="230"/>
      <c r="G13" s="230"/>
      <c r="H13" s="230"/>
      <c r="I13" s="230"/>
      <c r="J13" s="230"/>
      <c r="K13" s="230"/>
      <c r="L13" s="230"/>
      <c r="M13" s="230"/>
      <c r="N13" s="230"/>
      <c r="O13" s="230"/>
      <c r="P13" s="230"/>
      <c r="Q13" s="230"/>
    </row>
    <row r="14" spans="1:17" x14ac:dyDescent="0.2">
      <c r="A14" s="3"/>
    </row>
    <row r="15" spans="1:17" ht="17.25" customHeight="1" x14ac:dyDescent="0.25">
      <c r="A15" s="3" t="s">
        <v>92</v>
      </c>
      <c r="C15" s="72" t="str">
        <f>IF(Powierzenie!D5="","",Powierzenie!D5)</f>
        <v/>
      </c>
      <c r="E15" s="46" t="s">
        <v>93</v>
      </c>
      <c r="F15" s="76"/>
      <c r="G15" s="46" t="s">
        <v>143</v>
      </c>
      <c r="H15" s="239"/>
      <c r="I15" s="239"/>
      <c r="J15" s="239"/>
      <c r="K15" s="1" t="s">
        <v>142</v>
      </c>
    </row>
    <row r="16" spans="1:17" ht="17.25" customHeight="1" thickBot="1" x14ac:dyDescent="0.3">
      <c r="A16" s="3" t="s">
        <v>148</v>
      </c>
      <c r="B16" s="13"/>
      <c r="C16" s="5"/>
      <c r="D16" s="13"/>
      <c r="E16" s="49"/>
      <c r="F16" s="5"/>
      <c r="G16" s="5"/>
    </row>
    <row r="17" spans="1:18" s="86" customFormat="1" ht="80.25" customHeight="1" thickBot="1" x14ac:dyDescent="0.25">
      <c r="A17" s="11" t="str">
        <f>Powierzenie!C9</f>
        <v>Kierunek studiów</v>
      </c>
      <c r="B17" s="148" t="str">
        <f>Powierzenie!D9</f>
        <v>Specjalność</v>
      </c>
      <c r="C17" s="148" t="str">
        <f>Powierzenie!E9</f>
        <v>Forma studiów                                                 (stacjonarne, niestacjonarne,  podyplomowe, staż, kurs)</v>
      </c>
      <c r="D17" s="148" t="str">
        <f>Powierzenie!F9</f>
        <v>Poziom studiów  
(I, II, III stopień)</v>
      </c>
      <c r="E17" s="149" t="str">
        <f>Powierzenie!G9</f>
        <v>Rok studiów</v>
      </c>
      <c r="F17" s="225" t="s">
        <v>5</v>
      </c>
      <c r="G17" s="226"/>
      <c r="H17" s="150" t="s">
        <v>156</v>
      </c>
      <c r="I17" s="150" t="str">
        <f>Powierzenie!J9</f>
        <v>Stawka za godzinę</v>
      </c>
      <c r="J17" s="151" t="str">
        <f>Powierzenie!K9</f>
        <v>Kwota ogółem</v>
      </c>
      <c r="K17" s="240" t="s">
        <v>140</v>
      </c>
      <c r="L17" s="241"/>
      <c r="M17" s="241"/>
      <c r="N17" s="241"/>
      <c r="O17" s="241"/>
      <c r="P17" s="241"/>
      <c r="Q17" s="242"/>
      <c r="R17" s="163" t="s">
        <v>150</v>
      </c>
    </row>
    <row r="18" spans="1:18" s="87" customFormat="1" ht="29.25" customHeight="1" x14ac:dyDescent="0.2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1" t="str">
        <f>IF(Powierzenie!G10="","",Powierzenie!G10)</f>
        <v/>
      </c>
      <c r="F18" s="234" t="str">
        <f>IF(Powierzenie!H10="","",Powierzenie!H10)</f>
        <v/>
      </c>
      <c r="G18" s="234"/>
      <c r="H18" s="145"/>
      <c r="I18" s="146" t="str">
        <f>IF(Powierzenie!J10="","",Powierzenie!J10)</f>
        <v/>
      </c>
      <c r="J18" s="147" t="str">
        <f>IF(I18="","",H18*I18)</f>
        <v/>
      </c>
      <c r="K18" s="36" t="str">
        <f>IF(Powierzenie!C10="","",VLOOKUP(Powierzenie!B10,dane!A$2:B$13,2,0))</f>
        <v/>
      </c>
      <c r="L18" s="141" t="str">
        <f>IF(A18="","",VLOOKUP(A18,dane!A$16:B$46,2,0))</f>
        <v/>
      </c>
      <c r="M18" s="142" t="str">
        <f>IF(B18="","",VLOOKUP(B18,dane!A$53:B$141,2,0))</f>
        <v/>
      </c>
      <c r="N18" s="142" t="str">
        <f>IF(C18="","",VLOOKUP(C18,dane!A$144:B$150,2,0))</f>
        <v/>
      </c>
      <c r="O18" s="142" t="str">
        <f>IF(D18="","",VLOOKUP(D18,dane!A$154:B$157,2,0))</f>
        <v/>
      </c>
      <c r="P18" s="142" t="str">
        <f>IF(E18="","",E18)</f>
        <v/>
      </c>
      <c r="Q18" s="143" t="str">
        <f>Powierzenie!R10</f>
        <v/>
      </c>
      <c r="R18" s="164">
        <f>Powierzenie!I10-'Rachunek I'!H18</f>
        <v>0</v>
      </c>
    </row>
    <row r="19" spans="1:18" s="88" customFormat="1" ht="29.25" customHeight="1" x14ac:dyDescent="0.2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35" t="str">
        <f>IF(Powierzenie!H11="","",Powierzenie!H11)</f>
        <v/>
      </c>
      <c r="G19" s="235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IF(Powierzenie!C11="","",VLOOKUP(Powierzenie!B11,dane!A$2:B$13,2,0))</f>
        <v/>
      </c>
      <c r="L19" s="141" t="str">
        <f>IF(A19="","",VLOOKUP(A19,dane!A$16:B$46,2,0))</f>
        <v/>
      </c>
      <c r="M19" s="37" t="str">
        <f>IF(B19="","",VLOOKUP(B19,dane!A$53:B$141,2,0))</f>
        <v/>
      </c>
      <c r="N19" s="37" t="str">
        <f>IF(C19="","",VLOOKUP(C19,dane!A$144:B$150,2,0))</f>
        <v/>
      </c>
      <c r="O19" s="37" t="str">
        <f>IF(D19="","",VLOOKUP(D19,dane!A$154:B$157,2,0))</f>
        <v/>
      </c>
      <c r="P19" s="37" t="str">
        <f t="shared" ref="P19:P34" si="1">IF(E19="","",E19)</f>
        <v/>
      </c>
      <c r="Q19" s="143" t="str">
        <f>Powierzenie!R11</f>
        <v/>
      </c>
      <c r="R19" s="165">
        <f>Powierzenie!I11-'Rachunek I'!H19</f>
        <v>0</v>
      </c>
    </row>
    <row r="20" spans="1:18" s="88" customFormat="1" ht="29.25" customHeight="1" x14ac:dyDescent="0.2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35" t="str">
        <f>IF(Powierzenie!H12="","",Powierzenie!H12)</f>
        <v/>
      </c>
      <c r="G20" s="235"/>
      <c r="H20" s="53"/>
      <c r="I20" s="35" t="str">
        <f>IF(Powierzenie!J12="","",Powierzenie!J12)</f>
        <v/>
      </c>
      <c r="J20" s="23" t="str">
        <f t="shared" si="0"/>
        <v/>
      </c>
      <c r="K20" s="39" t="str">
        <f>IF(Powierzenie!C12="","",VLOOKUP(Powierzenie!B12,dane!A$2:B$13,2,0))</f>
        <v/>
      </c>
      <c r="L20" s="141" t="str">
        <f>IF(A20="","",VLOOKUP(A20,dane!A$16:B$46,2,0))</f>
        <v/>
      </c>
      <c r="M20" s="37" t="str">
        <f>IF(B20="","",VLOOKUP(B20,dane!A$53:B$141,2,0))</f>
        <v/>
      </c>
      <c r="N20" s="37" t="str">
        <f>IF(C20="","",VLOOKUP(C20,dane!A$144:B$150,2,0))</f>
        <v/>
      </c>
      <c r="O20" s="37" t="str">
        <f>IF(D20="","",VLOOKUP(D20,dane!A$154:B$157,2,0))</f>
        <v/>
      </c>
      <c r="P20" s="37" t="str">
        <f t="shared" si="1"/>
        <v/>
      </c>
      <c r="Q20" s="143" t="str">
        <f>Powierzenie!R12</f>
        <v/>
      </c>
      <c r="R20" s="165">
        <f>Powierzenie!I12-'Rachunek I'!H20</f>
        <v>0</v>
      </c>
    </row>
    <row r="21" spans="1:18" s="88" customFormat="1" ht="29.25" customHeight="1" x14ac:dyDescent="0.2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35" t="str">
        <f>IF(Powierzenie!H13="","",Powierzenie!H13)</f>
        <v/>
      </c>
      <c r="G21" s="235"/>
      <c r="H21" s="53"/>
      <c r="I21" s="35" t="str">
        <f>IF(Powierzenie!J13="","",Powierzenie!J13)</f>
        <v/>
      </c>
      <c r="J21" s="23" t="str">
        <f t="shared" si="0"/>
        <v/>
      </c>
      <c r="K21" s="39" t="str">
        <f>IF(Powierzenie!C13="","",VLOOKUP(Powierzenie!B13,dane!A$2:B$13,2,0))</f>
        <v/>
      </c>
      <c r="L21" s="141" t="str">
        <f>IF(A21="","",VLOOKUP(A21,dane!A$16:B$46,2,0))</f>
        <v/>
      </c>
      <c r="M21" s="37" t="str">
        <f>IF(B21="","",VLOOKUP(B21,dane!A$53:B$141,2,0))</f>
        <v/>
      </c>
      <c r="N21" s="37" t="str">
        <f>IF(C21="","",VLOOKUP(C21,dane!A$144:B$150,2,0))</f>
        <v/>
      </c>
      <c r="O21" s="37" t="str">
        <f>IF(D21="","",VLOOKUP(D21,dane!A$154:B$157,2,0))</f>
        <v/>
      </c>
      <c r="P21" s="37" t="str">
        <f t="shared" si="1"/>
        <v/>
      </c>
      <c r="Q21" s="143" t="str">
        <f>Powierzenie!R13</f>
        <v/>
      </c>
      <c r="R21" s="165">
        <f>Powierzenie!I13-'Rachunek I'!H21</f>
        <v>0</v>
      </c>
    </row>
    <row r="22" spans="1:18" s="88" customFormat="1" ht="29.25" customHeight="1" x14ac:dyDescent="0.2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35" t="str">
        <f>IF(Powierzenie!H14="","",Powierzenie!H14)</f>
        <v/>
      </c>
      <c r="G22" s="235"/>
      <c r="H22" s="53"/>
      <c r="I22" s="35" t="str">
        <f>IF(Powierzenie!J14="","",Powierzenie!J14)</f>
        <v/>
      </c>
      <c r="J22" s="23" t="str">
        <f t="shared" si="0"/>
        <v/>
      </c>
      <c r="K22" s="39" t="str">
        <f>IF(Powierzenie!C14="","",VLOOKUP(Powierzenie!B14,dane!A$2:B$13,2,0))</f>
        <v/>
      </c>
      <c r="L22" s="141" t="str">
        <f>IF(A22="","",VLOOKUP(A22,dane!A$16:B$46,2,0))</f>
        <v/>
      </c>
      <c r="M22" s="37" t="str">
        <f>IF(B22="","",VLOOKUP(B22,dane!A$53:B$141,2,0))</f>
        <v/>
      </c>
      <c r="N22" s="37" t="str">
        <f>IF(C22="","",VLOOKUP(C22,dane!A$144:B$150,2,0))</f>
        <v/>
      </c>
      <c r="O22" s="37" t="str">
        <f>IF(D22="","",VLOOKUP(D22,dane!A$154:B$157,2,0))</f>
        <v/>
      </c>
      <c r="P22" s="37" t="str">
        <f t="shared" si="1"/>
        <v/>
      </c>
      <c r="Q22" s="143" t="str">
        <f>Powierzenie!R14</f>
        <v/>
      </c>
      <c r="R22" s="165">
        <f>Powierzenie!I14-'Rachunek I'!H22</f>
        <v>0</v>
      </c>
    </row>
    <row r="23" spans="1:18" s="88" customFormat="1" ht="29.25" customHeight="1" x14ac:dyDescent="0.2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35" t="str">
        <f>IF(Powierzenie!H15="","",Powierzenie!H15)</f>
        <v/>
      </c>
      <c r="G23" s="235"/>
      <c r="H23" s="53"/>
      <c r="I23" s="35" t="str">
        <f>IF(Powierzenie!J15="","",Powierzenie!J15)</f>
        <v/>
      </c>
      <c r="J23" s="23" t="str">
        <f t="shared" si="0"/>
        <v/>
      </c>
      <c r="K23" s="39" t="str">
        <f>IF(Powierzenie!C15="","",VLOOKUP(Powierzenie!B15,dane!A$2:B$13,2,0))</f>
        <v/>
      </c>
      <c r="L23" s="141" t="str">
        <f>IF(A23="","",VLOOKUP(A23,dane!A$16:B$46,2,0))</f>
        <v/>
      </c>
      <c r="M23" s="37" t="str">
        <f>IF(B23="","",VLOOKUP(B23,dane!A$53:B$141,2,0))</f>
        <v/>
      </c>
      <c r="N23" s="37" t="str">
        <f>IF(C23="","",VLOOKUP(C23,dane!A$144:B$150,2,0))</f>
        <v/>
      </c>
      <c r="O23" s="37" t="str">
        <f>IF(D23="","",VLOOKUP(D23,dane!A$154:B$157,2,0))</f>
        <v/>
      </c>
      <c r="P23" s="37" t="str">
        <f t="shared" si="1"/>
        <v/>
      </c>
      <c r="Q23" s="143" t="str">
        <f>Powierzenie!R15</f>
        <v/>
      </c>
      <c r="R23" s="165">
        <f>Powierzenie!I15-'Rachunek I'!H23</f>
        <v>0</v>
      </c>
    </row>
    <row r="24" spans="1:18" s="88" customFormat="1" ht="29.25" customHeight="1" x14ac:dyDescent="0.2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35" t="str">
        <f>IF(Powierzenie!H16="","",Powierzenie!H16)</f>
        <v/>
      </c>
      <c r="G24" s="235"/>
      <c r="H24" s="53"/>
      <c r="I24" s="35" t="str">
        <f>IF(Powierzenie!J16="","",Powierzenie!J16)</f>
        <v/>
      </c>
      <c r="J24" s="23" t="str">
        <f t="shared" si="0"/>
        <v/>
      </c>
      <c r="K24" s="39" t="str">
        <f>IF(Powierzenie!C16="","",VLOOKUP(Powierzenie!B16,dane!A$2:B$13,2,0))</f>
        <v/>
      </c>
      <c r="L24" s="141" t="str">
        <f>IF(A24="","",VLOOKUP(A24,dane!A$16:B$46,2,0))</f>
        <v/>
      </c>
      <c r="M24" s="37" t="str">
        <f>IF(B24="","",VLOOKUP(B24,dane!A$53:B$141,2,0))</f>
        <v/>
      </c>
      <c r="N24" s="37" t="str">
        <f>IF(C24="","",VLOOKUP(C24,dane!A$144:B$150,2,0))</f>
        <v/>
      </c>
      <c r="O24" s="37" t="str">
        <f>IF(D24="","",VLOOKUP(D24,dane!A$154:B$157,2,0))</f>
        <v/>
      </c>
      <c r="P24" s="37" t="str">
        <f t="shared" si="1"/>
        <v/>
      </c>
      <c r="Q24" s="143" t="str">
        <f>Powierzenie!R16</f>
        <v/>
      </c>
      <c r="R24" s="165">
        <f>Powierzenie!I16-'Rachunek I'!H24</f>
        <v>0</v>
      </c>
    </row>
    <row r="25" spans="1:18" s="88" customFormat="1" ht="29.25" customHeight="1" x14ac:dyDescent="0.2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35" t="str">
        <f>IF(Powierzenie!H17="","",Powierzenie!H17)</f>
        <v/>
      </c>
      <c r="G25" s="235"/>
      <c r="H25" s="53"/>
      <c r="I25" s="35" t="str">
        <f>IF(Powierzenie!J17="","",Powierzenie!J17)</f>
        <v/>
      </c>
      <c r="J25" s="23" t="str">
        <f t="shared" si="0"/>
        <v/>
      </c>
      <c r="K25" s="39" t="str">
        <f>IF(Powierzenie!C17="","",VLOOKUP(Powierzenie!B17,dane!A$2:B$13,2,0))</f>
        <v/>
      </c>
      <c r="L25" s="141" t="str">
        <f>IF(A25="","",VLOOKUP(A25,dane!A$16:B$46,2,0))</f>
        <v/>
      </c>
      <c r="M25" s="37" t="str">
        <f>IF(B25="","",VLOOKUP(B25,dane!A$53:B$141,2,0))</f>
        <v/>
      </c>
      <c r="N25" s="37" t="str">
        <f>IF(C25="","",VLOOKUP(C25,dane!A$144:B$150,2,0))</f>
        <v/>
      </c>
      <c r="O25" s="37" t="str">
        <f>IF(D25="","",VLOOKUP(D25,dane!A$154:B$157,2,0))</f>
        <v/>
      </c>
      <c r="P25" s="37" t="str">
        <f t="shared" si="1"/>
        <v/>
      </c>
      <c r="Q25" s="143" t="str">
        <f>Powierzenie!R17</f>
        <v/>
      </c>
      <c r="R25" s="165">
        <f>Powierzenie!I17-'Rachunek I'!H25</f>
        <v>0</v>
      </c>
    </row>
    <row r="26" spans="1:18" s="88" customFormat="1" ht="29.25" customHeight="1" x14ac:dyDescent="0.2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44" t="str">
        <f>IF(Powierzenie!H18="","",Powierzenie!H18)</f>
        <v/>
      </c>
      <c r="G26" s="244"/>
      <c r="H26" s="53"/>
      <c r="I26" s="63" t="str">
        <f>IF(Powierzenie!J18="","",Powierzenie!J18)</f>
        <v/>
      </c>
      <c r="J26" s="23" t="str">
        <f t="shared" si="0"/>
        <v/>
      </c>
      <c r="K26" s="39" t="str">
        <f>IF(Powierzenie!C18="","",VLOOKUP(Powierzenie!B18,dane!A$2:B$13,2,0))</f>
        <v/>
      </c>
      <c r="L26" s="141" t="str">
        <f>IF(A26="","",VLOOKUP(A26,dane!A$16:B$46,2,0))</f>
        <v/>
      </c>
      <c r="M26" s="37" t="str">
        <f>IF(B26="","",VLOOKUP(B26,dane!A$53:B$141,2,0))</f>
        <v/>
      </c>
      <c r="N26" s="37" t="str">
        <f>IF(C26="","",VLOOKUP(C26,dane!A$144:B$150,2,0))</f>
        <v/>
      </c>
      <c r="O26" s="37" t="str">
        <f>IF(D26="","",VLOOKUP(D26,dane!A$154:B$157,2,0))</f>
        <v/>
      </c>
      <c r="P26" s="37" t="str">
        <f t="shared" si="1"/>
        <v/>
      </c>
      <c r="Q26" s="143" t="str">
        <f>Powierzenie!R18</f>
        <v/>
      </c>
      <c r="R26" s="165">
        <f>Powierzenie!I18-'Rachunek I'!H26</f>
        <v>0</v>
      </c>
    </row>
    <row r="27" spans="1:18" s="88" customFormat="1" ht="29.25" customHeight="1" x14ac:dyDescent="0.2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35" t="str">
        <f>IF(Powierzenie!H19="","",Powierzenie!H19)</f>
        <v/>
      </c>
      <c r="G27" s="235"/>
      <c r="H27" s="53"/>
      <c r="I27" s="35" t="str">
        <f>IF(Powierzenie!J19="","",Powierzenie!J19)</f>
        <v/>
      </c>
      <c r="J27" s="23" t="str">
        <f t="shared" si="0"/>
        <v/>
      </c>
      <c r="K27" s="39" t="str">
        <f>IF(Powierzenie!C19="","",VLOOKUP(Powierzenie!B19,dane!A$2:B$13,2,0))</f>
        <v/>
      </c>
      <c r="L27" s="141" t="str">
        <f>IF(A27="","",VLOOKUP(A27,dane!A$16:B$46,2,0))</f>
        <v/>
      </c>
      <c r="M27" s="37" t="str">
        <f>IF(B27="","",VLOOKUP(B27,dane!A$53:B$141,2,0))</f>
        <v/>
      </c>
      <c r="N27" s="37" t="str">
        <f>IF(C27="","",VLOOKUP(C27,dane!A$144:B$150,2,0))</f>
        <v/>
      </c>
      <c r="O27" s="37" t="str">
        <f>IF(D27="","",VLOOKUP(D27,dane!A$154:B$157,2,0))</f>
        <v/>
      </c>
      <c r="P27" s="37" t="str">
        <f t="shared" si="1"/>
        <v/>
      </c>
      <c r="Q27" s="143" t="str">
        <f>Powierzenie!R19</f>
        <v/>
      </c>
      <c r="R27" s="165">
        <f>Powierzenie!I19-'Rachunek I'!H27</f>
        <v>0</v>
      </c>
    </row>
    <row r="28" spans="1:18" s="88" customFormat="1" ht="29.25" customHeight="1" x14ac:dyDescent="0.2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35" t="str">
        <f>IF(Powierzenie!H20="","",Powierzenie!H20)</f>
        <v/>
      </c>
      <c r="G28" s="235"/>
      <c r="H28" s="53"/>
      <c r="I28" s="35" t="str">
        <f>IF(Powierzenie!J20="","",Powierzenie!J20)</f>
        <v/>
      </c>
      <c r="J28" s="23" t="str">
        <f t="shared" ref="J28:J33" si="2">IF(I28="","",H28*I28)</f>
        <v/>
      </c>
      <c r="K28" s="39" t="str">
        <f>IF(Powierzenie!C20="","",VLOOKUP(Powierzenie!B20,dane!A$2:B$13,2,0))</f>
        <v/>
      </c>
      <c r="L28" s="141" t="str">
        <f>IF(A28="","",VLOOKUP(A28,dane!A$16:B$46,2,0))</f>
        <v/>
      </c>
      <c r="M28" s="37" t="str">
        <f>IF(B28="","",VLOOKUP(B28,dane!A$53:B$141,2,0))</f>
        <v/>
      </c>
      <c r="N28" s="37" t="str">
        <f>IF(C28="","",VLOOKUP(C28,dane!A$144:B$150,2,0))</f>
        <v/>
      </c>
      <c r="O28" s="37" t="str">
        <f>IF(D28="","",VLOOKUP(D28,dane!A$154:B$157,2,0))</f>
        <v/>
      </c>
      <c r="P28" s="37" t="str">
        <f t="shared" ref="P28:P33" si="3">IF(E28="","",E28)</f>
        <v/>
      </c>
      <c r="Q28" s="143" t="str">
        <f>Powierzenie!R20</f>
        <v/>
      </c>
      <c r="R28" s="165">
        <f>Powierzenie!I20-'Rachunek I'!H28</f>
        <v>0</v>
      </c>
    </row>
    <row r="29" spans="1:18" s="88" customFormat="1" ht="29.25" customHeight="1" x14ac:dyDescent="0.2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35" t="str">
        <f>IF(Powierzenie!H21="","",Powierzenie!H21)</f>
        <v/>
      </c>
      <c r="G29" s="235"/>
      <c r="H29" s="53"/>
      <c r="I29" s="35" t="str">
        <f>IF(Powierzenie!J21="","",Powierzenie!J21)</f>
        <v/>
      </c>
      <c r="J29" s="23" t="str">
        <f t="shared" si="2"/>
        <v/>
      </c>
      <c r="K29" s="39" t="str">
        <f>IF(Powierzenie!C21="","",VLOOKUP(Powierzenie!B21,dane!A$2:B$13,2,0))</f>
        <v/>
      </c>
      <c r="L29" s="141" t="str">
        <f>IF(A29="","",VLOOKUP(A29,dane!A$16:B$46,2,0))</f>
        <v/>
      </c>
      <c r="M29" s="37" t="str">
        <f>IF(B29="","",VLOOKUP(B29,dane!A$53:B$141,2,0))</f>
        <v/>
      </c>
      <c r="N29" s="37" t="str">
        <f>IF(C29="","",VLOOKUP(C29,dane!A$144:B$150,2,0))</f>
        <v/>
      </c>
      <c r="O29" s="37" t="str">
        <f>IF(D29="","",VLOOKUP(D29,dane!A$154:B$157,2,0))</f>
        <v/>
      </c>
      <c r="P29" s="37" t="str">
        <f t="shared" si="3"/>
        <v/>
      </c>
      <c r="Q29" s="143" t="str">
        <f>Powierzenie!R21</f>
        <v/>
      </c>
      <c r="R29" s="165">
        <f>Powierzenie!I21-'Rachunek I'!H29</f>
        <v>0</v>
      </c>
    </row>
    <row r="30" spans="1:18" s="88" customFormat="1" ht="29.25" customHeight="1" x14ac:dyDescent="0.2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35" t="str">
        <f>IF(Powierzenie!H22="","",Powierzenie!H22)</f>
        <v/>
      </c>
      <c r="G30" s="235"/>
      <c r="H30" s="53"/>
      <c r="I30" s="35" t="str">
        <f>IF(Powierzenie!J22="","",Powierzenie!J22)</f>
        <v/>
      </c>
      <c r="J30" s="23" t="str">
        <f t="shared" si="2"/>
        <v/>
      </c>
      <c r="K30" s="39" t="str">
        <f>IF(Powierzenie!C22="","",VLOOKUP(Powierzenie!B22,dane!A$2:B$13,2,0))</f>
        <v/>
      </c>
      <c r="L30" s="141" t="str">
        <f>IF(A30="","",VLOOKUP(A30,dane!A$16:B$46,2,0))</f>
        <v/>
      </c>
      <c r="M30" s="37" t="str">
        <f>IF(B30="","",VLOOKUP(B30,dane!A$53:B$141,2,0))</f>
        <v/>
      </c>
      <c r="N30" s="37" t="str">
        <f>IF(C30="","",VLOOKUP(C30,dane!A$144:B$150,2,0))</f>
        <v/>
      </c>
      <c r="O30" s="37" t="str">
        <f>IF(D30="","",VLOOKUP(D30,dane!A$154:B$157,2,0))</f>
        <v/>
      </c>
      <c r="P30" s="37" t="str">
        <f t="shared" si="3"/>
        <v/>
      </c>
      <c r="Q30" s="143" t="str">
        <f>Powierzenie!R22</f>
        <v/>
      </c>
      <c r="R30" s="165">
        <f>Powierzenie!I22-'Rachunek I'!H30</f>
        <v>0</v>
      </c>
    </row>
    <row r="31" spans="1:18" s="88" customFormat="1" ht="29.25" customHeight="1" x14ac:dyDescent="0.2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35" t="str">
        <f>IF(Powierzenie!H23="","",Powierzenie!H23)</f>
        <v/>
      </c>
      <c r="G31" s="235"/>
      <c r="H31" s="53"/>
      <c r="I31" s="35" t="str">
        <f>IF(Powierzenie!J23="","",Powierzenie!J23)</f>
        <v/>
      </c>
      <c r="J31" s="23" t="str">
        <f t="shared" si="2"/>
        <v/>
      </c>
      <c r="K31" s="39" t="str">
        <f>IF(Powierzenie!C23="","",VLOOKUP(Powierzenie!B23,dane!A$2:B$13,2,0))</f>
        <v/>
      </c>
      <c r="L31" s="141" t="str">
        <f>IF(A31="","",VLOOKUP(A31,dane!A$16:B$46,2,0))</f>
        <v/>
      </c>
      <c r="M31" s="37" t="str">
        <f>IF(B31="","",VLOOKUP(B31,dane!A$53:B$141,2,0))</f>
        <v/>
      </c>
      <c r="N31" s="37" t="str">
        <f>IF(C31="","",VLOOKUP(C31,dane!A$144:B$150,2,0))</f>
        <v/>
      </c>
      <c r="O31" s="37" t="str">
        <f>IF(D31="","",VLOOKUP(D31,dane!A$154:B$157,2,0))</f>
        <v/>
      </c>
      <c r="P31" s="37" t="str">
        <f t="shared" si="3"/>
        <v/>
      </c>
      <c r="Q31" s="143" t="str">
        <f>Powierzenie!R23</f>
        <v/>
      </c>
      <c r="R31" s="165">
        <f>Powierzenie!I23-'Rachunek I'!H31</f>
        <v>0</v>
      </c>
    </row>
    <row r="32" spans="1:18" s="88" customFormat="1" ht="29.25" customHeight="1" x14ac:dyDescent="0.2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35" t="str">
        <f>IF(Powierzenie!H24="","",Powierzenie!H24)</f>
        <v/>
      </c>
      <c r="G32" s="235"/>
      <c r="H32" s="53"/>
      <c r="I32" s="35" t="str">
        <f>IF(Powierzenie!J24="","",Powierzenie!J24)</f>
        <v/>
      </c>
      <c r="J32" s="23" t="str">
        <f t="shared" si="2"/>
        <v/>
      </c>
      <c r="K32" s="39" t="str">
        <f>IF(Powierzenie!C24="","",VLOOKUP(Powierzenie!B24,dane!A$2:B$13,2,0))</f>
        <v/>
      </c>
      <c r="L32" s="141" t="str">
        <f>IF(A32="","",VLOOKUP(A32,dane!A$16:B$46,2,0))</f>
        <v/>
      </c>
      <c r="M32" s="37" t="str">
        <f>IF(B32="","",VLOOKUP(B32,dane!A$53:B$141,2,0))</f>
        <v/>
      </c>
      <c r="N32" s="37" t="str">
        <f>IF(C32="","",VLOOKUP(C32,dane!A$144:B$150,2,0))</f>
        <v/>
      </c>
      <c r="O32" s="37" t="str">
        <f>IF(D32="","",VLOOKUP(D32,dane!A$154:B$157,2,0))</f>
        <v/>
      </c>
      <c r="P32" s="37" t="str">
        <f t="shared" si="3"/>
        <v/>
      </c>
      <c r="Q32" s="143" t="str">
        <f>Powierzenie!R24</f>
        <v/>
      </c>
      <c r="R32" s="165">
        <f>Powierzenie!I24-'Rachunek I'!H32</f>
        <v>0</v>
      </c>
    </row>
    <row r="33" spans="1:18" s="88" customFormat="1" ht="29.25" customHeight="1" x14ac:dyDescent="0.2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35" t="str">
        <f>IF(Powierzenie!H25="","",Powierzenie!H25)</f>
        <v/>
      </c>
      <c r="G33" s="235"/>
      <c r="H33" s="53"/>
      <c r="I33" s="35" t="str">
        <f>IF(Powierzenie!J25="","",Powierzenie!J25)</f>
        <v/>
      </c>
      <c r="J33" s="23" t="str">
        <f t="shared" si="2"/>
        <v/>
      </c>
      <c r="K33" s="39" t="str">
        <f>IF(Powierzenie!C25="","",VLOOKUP(Powierzenie!B25,dane!A$2:B$13,2,0))</f>
        <v/>
      </c>
      <c r="L33" s="141" t="str">
        <f>IF(A33="","",VLOOKUP(A33,dane!A$16:B$46,2,0))</f>
        <v/>
      </c>
      <c r="M33" s="37" t="str">
        <f>IF(B33="","",VLOOKUP(B33,dane!A$53:B$141,2,0))</f>
        <v/>
      </c>
      <c r="N33" s="37" t="str">
        <f>IF(C33="","",VLOOKUP(C33,dane!A$144:B$150,2,0))</f>
        <v/>
      </c>
      <c r="O33" s="37" t="str">
        <f>IF(D33="","",VLOOKUP(D33,dane!A$154:B$157,2,0))</f>
        <v/>
      </c>
      <c r="P33" s="37" t="str">
        <f t="shared" si="3"/>
        <v/>
      </c>
      <c r="Q33" s="143" t="str">
        <f>Powierzenie!R25</f>
        <v/>
      </c>
      <c r="R33" s="165">
        <f>Powierzenie!I25-'Rachunek I'!H33</f>
        <v>0</v>
      </c>
    </row>
    <row r="34" spans="1:18" s="89" customFormat="1" ht="29.25" customHeight="1" thickBot="1" x14ac:dyDescent="0.2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31" t="str">
        <f>IF(Powierzenie!H26="","",Powierzenie!H26)</f>
        <v/>
      </c>
      <c r="G34" s="232"/>
      <c r="H34" s="54"/>
      <c r="I34" s="22" t="str">
        <f>IF(Powierzenie!J26="","",Powierzenie!J26)</f>
        <v/>
      </c>
      <c r="J34" s="48" t="str">
        <f t="shared" si="0"/>
        <v/>
      </c>
      <c r="K34" s="43" t="str">
        <f>IF(Powierzenie!C26="","",VLOOKUP(Powierzenie!B26,dane!A$2:B$13,2,0))</f>
        <v/>
      </c>
      <c r="L34" s="80" t="str">
        <f>IF(A34="","",VLOOKUP(A34,dane!A$16:B$46,2,0))</f>
        <v/>
      </c>
      <c r="M34" s="44" t="str">
        <f>IF(B34="","",VLOOKUP(B34,dane!A$53:B$141,2,0))</f>
        <v/>
      </c>
      <c r="N34" s="44" t="str">
        <f>IF(C34="","",VLOOKUP(C34,dane!A$144:B$150,2,0))</f>
        <v/>
      </c>
      <c r="O34" s="44" t="str">
        <f>IF(D34="","",VLOOKUP(D34,dane!A$154:B$157,2,0))</f>
        <v/>
      </c>
      <c r="P34" s="44" t="str">
        <f t="shared" si="1"/>
        <v/>
      </c>
      <c r="Q34" s="45" t="str">
        <f>Powierzenie!R26</f>
        <v/>
      </c>
      <c r="R34" s="166">
        <f>Powierzenie!I26-'Rachunek I'!H34</f>
        <v>0</v>
      </c>
    </row>
    <row r="35" spans="1:18" ht="16.5" thickBot="1" x14ac:dyDescent="0.3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67">
        <f>Powierzenie!I27-'Rachunek I'!H35</f>
        <v>0</v>
      </c>
    </row>
    <row r="36" spans="1:18" ht="15.75" x14ac:dyDescent="0.2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9.25" customHeight="1" x14ac:dyDescent="0.2">
      <c r="A37" s="8"/>
      <c r="B37" s="8"/>
      <c r="C37" s="8"/>
      <c r="D37" s="233" t="s">
        <v>97</v>
      </c>
      <c r="E37" s="233"/>
      <c r="F37" s="233"/>
      <c r="G37" s="8"/>
      <c r="H37" s="233" t="s">
        <v>98</v>
      </c>
      <c r="I37" s="233"/>
      <c r="J37" s="233"/>
      <c r="K37" s="233"/>
      <c r="L37" s="233"/>
      <c r="M37" s="233"/>
      <c r="N37" s="233"/>
      <c r="O37" s="233"/>
      <c r="P37" s="8"/>
      <c r="Q37" s="8"/>
    </row>
    <row r="38" spans="1:18" x14ac:dyDescent="0.2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2">
      <c r="A40" s="9"/>
      <c r="B40" s="9"/>
      <c r="C40" s="8"/>
      <c r="D40" s="9"/>
      <c r="E40" s="9"/>
      <c r="F40" s="9"/>
      <c r="G40" s="9"/>
      <c r="H40" s="238"/>
      <c r="I40" s="238"/>
      <c r="J40" s="238"/>
      <c r="K40" s="238"/>
      <c r="L40" s="238"/>
      <c r="M40" s="238"/>
      <c r="N40" s="238"/>
      <c r="O40" s="238"/>
      <c r="P40" s="9"/>
      <c r="Q40" s="9"/>
    </row>
    <row r="41" spans="1:18" ht="14.25" customHeight="1" x14ac:dyDescent="0.2">
      <c r="A41" s="224" t="s">
        <v>144</v>
      </c>
      <c r="B41" s="224"/>
      <c r="C41" s="8"/>
      <c r="D41" s="224" t="s">
        <v>141</v>
      </c>
      <c r="E41" s="224"/>
      <c r="F41" s="224"/>
      <c r="G41" s="9"/>
      <c r="H41" s="224" t="s">
        <v>145</v>
      </c>
      <c r="I41" s="224"/>
      <c r="J41" s="224"/>
      <c r="K41" s="224"/>
      <c r="L41" s="224"/>
      <c r="M41" s="224"/>
      <c r="N41" s="224"/>
      <c r="O41" s="224"/>
      <c r="P41" s="8"/>
      <c r="Q41" s="8"/>
    </row>
    <row r="42" spans="1:18" hidden="1" x14ac:dyDescent="0.2"/>
    <row r="43" spans="1:18" hidden="1" x14ac:dyDescent="0.2"/>
    <row r="44" spans="1:18" hidden="1" x14ac:dyDescent="0.2"/>
    <row r="45" spans="1:18" hidden="1" x14ac:dyDescent="0.2"/>
    <row r="46" spans="1:18" hidden="1" x14ac:dyDescent="0.2"/>
    <row r="47" spans="1:18" hidden="1" x14ac:dyDescent="0.2"/>
    <row r="48" spans="1:18" hidden="1" x14ac:dyDescent="0.2"/>
    <row r="49" spans="7:17" hidden="1" x14ac:dyDescent="0.2"/>
    <row r="50" spans="7:17" hidden="1" x14ac:dyDescent="0.2"/>
    <row r="51" spans="7:17" hidden="1" x14ac:dyDescent="0.2"/>
    <row r="52" spans="7:17" hidden="1" x14ac:dyDescent="0.2"/>
    <row r="53" spans="7:17" hidden="1" x14ac:dyDescent="0.2"/>
    <row r="54" spans="7:17" hidden="1" x14ac:dyDescent="0.2"/>
    <row r="55" spans="7:17" hidden="1" x14ac:dyDescent="0.2"/>
    <row r="56" spans="7:17" hidden="1" x14ac:dyDescent="0.2"/>
    <row r="57" spans="7:17" x14ac:dyDescent="0.2"/>
    <row r="58" spans="7:17" ht="15" thickBot="1" x14ac:dyDescent="0.25">
      <c r="L58" s="105" t="s">
        <v>159</v>
      </c>
      <c r="M58" s="236">
        <f ca="1">TODAY()</f>
        <v>44447</v>
      </c>
      <c r="N58" s="237"/>
      <c r="O58" s="237"/>
      <c r="P58" s="237"/>
      <c r="Q58" s="237"/>
    </row>
    <row r="59" spans="7:17" ht="15.75" thickBot="1" x14ac:dyDescent="0.3">
      <c r="G59" s="82"/>
      <c r="H59" s="83"/>
      <c r="I59" s="84" t="s">
        <v>151</v>
      </c>
      <c r="J59" s="85">
        <f>Powierzenie!K27-'Rachunek I'!J35</f>
        <v>0</v>
      </c>
    </row>
    <row r="60" spans="7:17" x14ac:dyDescent="0.2"/>
  </sheetData>
  <mergeCells count="37">
    <mergeCell ref="F33:G33"/>
    <mergeCell ref="F26:G26"/>
    <mergeCell ref="F20:G20"/>
    <mergeCell ref="F32:G32"/>
    <mergeCell ref="F27:G27"/>
    <mergeCell ref="A1:B1"/>
    <mergeCell ref="M58:Q58"/>
    <mergeCell ref="H40:O40"/>
    <mergeCell ref="H37:O37"/>
    <mergeCell ref="H15:J15"/>
    <mergeCell ref="F21:G21"/>
    <mergeCell ref="F22:G22"/>
    <mergeCell ref="F23:G23"/>
    <mergeCell ref="F24:G24"/>
    <mergeCell ref="F25:G25"/>
    <mergeCell ref="F28:G28"/>
    <mergeCell ref="F29:G29"/>
    <mergeCell ref="F30:G30"/>
    <mergeCell ref="F31:G31"/>
    <mergeCell ref="K17:Q17"/>
    <mergeCell ref="B7:D7"/>
    <mergeCell ref="D2:E2"/>
    <mergeCell ref="G2:H2"/>
    <mergeCell ref="D3:E3"/>
    <mergeCell ref="G3:H3"/>
    <mergeCell ref="H41:O41"/>
    <mergeCell ref="F17:G17"/>
    <mergeCell ref="B8:D8"/>
    <mergeCell ref="B9:Q9"/>
    <mergeCell ref="C12:Q12"/>
    <mergeCell ref="C13:Q13"/>
    <mergeCell ref="A41:B41"/>
    <mergeCell ref="F34:G34"/>
    <mergeCell ref="D37:F37"/>
    <mergeCell ref="D41:F41"/>
    <mergeCell ref="F18:G18"/>
    <mergeCell ref="F19:G19"/>
  </mergeCells>
  <printOptions horizontalCentered="1"/>
  <pageMargins left="0" right="0" top="0" bottom="0" header="0.31496062992125984" footer="0.31496062992125984"/>
  <pageSetup paperSize="9" scale="59" orientation="landscape" r:id="rId1"/>
  <ignoredErrors>
    <ignoredError sqref="I26 F26" unlocked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showGridLines="0" zoomScale="80" zoomScaleNormal="80" workbookViewId="0">
      <selection activeCell="I30" sqref="I30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570312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285156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8">
        <f>'Rachunek I'!A1:B1</f>
        <v>0</v>
      </c>
    </row>
    <row r="2" spans="1:17" ht="18" x14ac:dyDescent="0.25">
      <c r="A2" s="14"/>
      <c r="B2" s="14"/>
      <c r="C2" s="15" t="s">
        <v>101</v>
      </c>
      <c r="D2" s="221">
        <v>2</v>
      </c>
      <c r="E2" s="221"/>
      <c r="F2" s="15" t="s">
        <v>165</v>
      </c>
      <c r="G2" s="221"/>
      <c r="H2" s="221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102</v>
      </c>
      <c r="D3" s="222">
        <f>Powierzenie!F2</f>
        <v>0</v>
      </c>
      <c r="E3" s="222"/>
      <c r="F3" s="15" t="s">
        <v>165</v>
      </c>
      <c r="G3" s="223" t="str">
        <f>'Rachunek I'!G3:H3</f>
        <v/>
      </c>
      <c r="H3" s="223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94</v>
      </c>
      <c r="B7" s="243" t="str">
        <f>IF(Powierzenie!D4="","",Powierzenie!D4)</f>
        <v/>
      </c>
      <c r="C7" s="243"/>
      <c r="D7" s="24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95</v>
      </c>
      <c r="B8" s="227">
        <f>'Rachunek I'!B8:D8</f>
        <v>0</v>
      </c>
      <c r="C8" s="227"/>
      <c r="D8" s="227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96</v>
      </c>
      <c r="B9" s="228">
        <f>'Rachunek I'!B9:Q9</f>
        <v>0</v>
      </c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8"/>
      <c r="N9" s="228"/>
      <c r="O9" s="228"/>
      <c r="P9" s="228"/>
      <c r="Q9" s="228"/>
    </row>
    <row r="10" spans="1:17" x14ac:dyDescent="0.2">
      <c r="A10" s="3"/>
    </row>
    <row r="11" spans="1:17" ht="15" x14ac:dyDescent="0.25">
      <c r="A11" s="4" t="s">
        <v>90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149</v>
      </c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7" ht="15" x14ac:dyDescent="0.25">
      <c r="A13" s="4" t="s">
        <v>91</v>
      </c>
      <c r="C13" s="249">
        <f>'Rachunek I'!C13:Q13</f>
        <v>0</v>
      </c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</row>
    <row r="14" spans="1:17" x14ac:dyDescent="0.2">
      <c r="A14" s="3"/>
    </row>
    <row r="15" spans="1:17" ht="15" x14ac:dyDescent="0.25">
      <c r="A15" s="3" t="s">
        <v>92</v>
      </c>
      <c r="C15" s="72" t="str">
        <f>IF(Powierzenie!D5="","",Powierzenie!D5)</f>
        <v/>
      </c>
      <c r="E15" s="46" t="s">
        <v>93</v>
      </c>
      <c r="F15" s="81"/>
      <c r="G15" s="46" t="s">
        <v>143</v>
      </c>
      <c r="H15" s="239"/>
      <c r="I15" s="239"/>
      <c r="J15" s="239"/>
      <c r="K15" s="1" t="s">
        <v>142</v>
      </c>
    </row>
    <row r="16" spans="1:17" ht="15.75" thickBot="1" x14ac:dyDescent="0.3">
      <c r="A16" s="3" t="s">
        <v>148</v>
      </c>
      <c r="B16" s="13"/>
      <c r="C16" s="5"/>
      <c r="D16" s="13"/>
      <c r="E16" s="49"/>
      <c r="F16" s="5"/>
      <c r="G16" s="5"/>
    </row>
    <row r="17" spans="1:18" ht="81" customHeight="1" thickBot="1" x14ac:dyDescent="0.25">
      <c r="A17" s="148" t="str">
        <f>Powierzenie!C9</f>
        <v>Kierunek studiów</v>
      </c>
      <c r="B17" s="152" t="str">
        <f>Powierzenie!D9</f>
        <v>Specjalność</v>
      </c>
      <c r="C17" s="153" t="str">
        <f>Powierzenie!E9</f>
        <v>Forma studiów                                                 (stacjonarne, niestacjonarne,  podyplomowe, staż, kurs)</v>
      </c>
      <c r="D17" s="152" t="str">
        <f>Powierzenie!F9</f>
        <v>Poziom studiów  
(I, II, III stopień)</v>
      </c>
      <c r="E17" s="152" t="str">
        <f>Powierzenie!G9</f>
        <v>Rok studiów</v>
      </c>
      <c r="F17" s="225" t="str">
        <f>Powierzenie!H9</f>
        <v>Przedmiot</v>
      </c>
      <c r="G17" s="226"/>
      <c r="H17" s="152" t="str">
        <f>'Rachunek I'!H17</f>
        <v>Liczba godzin do rozliczenia</v>
      </c>
      <c r="I17" s="154" t="str">
        <f>Powierzenie!J9</f>
        <v>Stawka za godzinę</v>
      </c>
      <c r="J17" s="155" t="str">
        <f>Powierzenie!K9</f>
        <v>Kwota ogółem</v>
      </c>
      <c r="K17" s="245" t="s">
        <v>140</v>
      </c>
      <c r="L17" s="246"/>
      <c r="M17" s="246"/>
      <c r="N17" s="246"/>
      <c r="O17" s="246"/>
      <c r="P17" s="246"/>
      <c r="Q17" s="247"/>
      <c r="R17" s="168" t="s">
        <v>150</v>
      </c>
    </row>
    <row r="18" spans="1:18" ht="29.25" customHeight="1" x14ac:dyDescent="0.2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8" t="str">
        <f>IF(Powierzenie!H10="","",Powierzenie!H10)</f>
        <v/>
      </c>
      <c r="G18" s="248"/>
      <c r="H18" s="52"/>
      <c r="I18" s="31" t="str">
        <f>IF(Powierzenie!J10="","",Powierzenie!J10)</f>
        <v/>
      </c>
      <c r="J18" s="47" t="str">
        <f>IF(I18="","",H18*I18)</f>
        <v/>
      </c>
      <c r="K18" s="78" t="str">
        <f>'Rachunek I'!K18</f>
        <v/>
      </c>
      <c r="L18" s="78" t="str">
        <f>'Rachunek I'!L18</f>
        <v/>
      </c>
      <c r="M18" s="78" t="str">
        <f>'Rachunek I'!M18</f>
        <v/>
      </c>
      <c r="N18" s="78" t="str">
        <f>'Rachunek I'!N18</f>
        <v/>
      </c>
      <c r="O18" s="78" t="str">
        <f>'Rachunek I'!O18</f>
        <v/>
      </c>
      <c r="P18" s="78" t="str">
        <f>'Rachunek I'!P18</f>
        <v/>
      </c>
      <c r="Q18" s="78" t="str">
        <f>Powierzenie!R10</f>
        <v/>
      </c>
      <c r="R18" s="169">
        <f>Powierzenie!I10-'Rachunek I'!H18-H18</f>
        <v>0</v>
      </c>
    </row>
    <row r="19" spans="1:18" ht="29.25" customHeight="1" x14ac:dyDescent="0.2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35" t="str">
        <f>IF(Powierzenie!H11="","",Powierzenie!H11)</f>
        <v/>
      </c>
      <c r="G19" s="235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70">
        <f>Powierzenie!I11-'Rachunek I'!H19-H19</f>
        <v>0</v>
      </c>
    </row>
    <row r="20" spans="1:18" ht="29.25" customHeight="1" x14ac:dyDescent="0.2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35" t="str">
        <f>IF(Powierzenie!H12="","",Powierzenie!H12)</f>
        <v/>
      </c>
      <c r="G20" s="235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70">
        <f>Powierzenie!I12-'Rachunek I'!H20-H20</f>
        <v>0</v>
      </c>
    </row>
    <row r="21" spans="1:18" ht="29.25" customHeight="1" x14ac:dyDescent="0.2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35" t="str">
        <f>IF(Powierzenie!H13="","",Powierzenie!H13)</f>
        <v/>
      </c>
      <c r="G21" s="235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70">
        <f>Powierzenie!I13-'Rachunek I'!H21-H21</f>
        <v>0</v>
      </c>
    </row>
    <row r="22" spans="1:18" ht="29.25" customHeight="1" x14ac:dyDescent="0.2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35" t="str">
        <f>IF(Powierzenie!H14="","",Powierzenie!H14)</f>
        <v/>
      </c>
      <c r="G22" s="235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70">
        <f>Powierzenie!I14-'Rachunek I'!H22-H22</f>
        <v>0</v>
      </c>
    </row>
    <row r="23" spans="1:18" ht="29.25" customHeight="1" x14ac:dyDescent="0.2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35" t="str">
        <f>IF(Powierzenie!H15="","",Powierzenie!H15)</f>
        <v/>
      </c>
      <c r="G23" s="235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70">
        <f>Powierzenie!I15-'Rachunek I'!H23-H23</f>
        <v>0</v>
      </c>
    </row>
    <row r="24" spans="1:18" ht="29.25" customHeight="1" x14ac:dyDescent="0.2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35" t="str">
        <f>IF(Powierzenie!H16="","",Powierzenie!H16)</f>
        <v/>
      </c>
      <c r="G24" s="235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70">
        <f>Powierzenie!I16-'Rachunek I'!H24-H24</f>
        <v>0</v>
      </c>
    </row>
    <row r="25" spans="1:18" ht="29.25" customHeight="1" x14ac:dyDescent="0.2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35" t="str">
        <f>IF(Powierzenie!H17="","",Powierzenie!H17)</f>
        <v/>
      </c>
      <c r="G25" s="235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70">
        <f>Powierzenie!I17-'Rachunek I'!H25-H25</f>
        <v>0</v>
      </c>
    </row>
    <row r="26" spans="1:18" ht="29.25" customHeight="1" x14ac:dyDescent="0.2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35" t="str">
        <f>IF(Powierzenie!H18="","",Powierzenie!H18)</f>
        <v/>
      </c>
      <c r="G26" s="235"/>
      <c r="H26" s="53"/>
      <c r="I26" s="35" t="str">
        <f>IF(Powierzenie!J18="","",Powierzenie!J18)</f>
        <v/>
      </c>
      <c r="J26" s="23" t="str">
        <f>IF(I26="","",H26*I26)</f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70">
        <f>Powierzenie!I18-'Rachunek I'!H26-H26</f>
        <v>0</v>
      </c>
    </row>
    <row r="27" spans="1:18" ht="29.25" customHeight="1" x14ac:dyDescent="0.2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35" t="str">
        <f>IF(Powierzenie!H19="","",Powierzenie!H19)</f>
        <v/>
      </c>
      <c r="G27" s="235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70">
        <f>Powierzenie!I19-'Rachunek I'!H27-H27</f>
        <v>0</v>
      </c>
    </row>
    <row r="28" spans="1:18" ht="29.25" customHeight="1" x14ac:dyDescent="0.2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35" t="str">
        <f>IF(Powierzenie!H20="","",Powierzenie!H20)</f>
        <v/>
      </c>
      <c r="G28" s="235"/>
      <c r="H28" s="53"/>
      <c r="I28" s="35" t="str">
        <f>IF(Powierzenie!J20="","",Powierzenie!J20)</f>
        <v/>
      </c>
      <c r="J28" s="23" t="str">
        <f t="shared" ref="J28:J33" si="1">IF(I28="","",H28*I28)</f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70">
        <f>Powierzenie!I20-'Rachunek I'!H28-H28</f>
        <v>0</v>
      </c>
    </row>
    <row r="29" spans="1:18" ht="29.25" customHeight="1" x14ac:dyDescent="0.2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35" t="str">
        <f>IF(Powierzenie!H21="","",Powierzenie!H21)</f>
        <v/>
      </c>
      <c r="G29" s="235"/>
      <c r="H29" s="53"/>
      <c r="I29" s="35" t="str">
        <f>IF(Powierzenie!J21="","",Powierzenie!J21)</f>
        <v/>
      </c>
      <c r="J29" s="23" t="str">
        <f t="shared" si="1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70">
        <f>Powierzenie!I21-'Rachunek I'!H29-H29</f>
        <v>0</v>
      </c>
    </row>
    <row r="30" spans="1:18" ht="29.25" customHeight="1" x14ac:dyDescent="0.2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35" t="str">
        <f>IF(Powierzenie!H22="","",Powierzenie!H22)</f>
        <v/>
      </c>
      <c r="G30" s="235"/>
      <c r="H30" s="53"/>
      <c r="I30" s="35" t="str">
        <f>IF(Powierzenie!J22="","",Powierzenie!J22)</f>
        <v/>
      </c>
      <c r="J30" s="23" t="str">
        <f t="shared" si="1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70">
        <f>Powierzenie!I22-'Rachunek I'!H30-H30</f>
        <v>0</v>
      </c>
    </row>
    <row r="31" spans="1:18" ht="29.25" customHeight="1" x14ac:dyDescent="0.2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35" t="str">
        <f>IF(Powierzenie!H23="","",Powierzenie!H23)</f>
        <v/>
      </c>
      <c r="G31" s="235"/>
      <c r="H31" s="53"/>
      <c r="I31" s="35" t="str">
        <f>IF(Powierzenie!J23="","",Powierzenie!J23)</f>
        <v/>
      </c>
      <c r="J31" s="23" t="str">
        <f t="shared" si="1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70">
        <f>Powierzenie!I23-'Rachunek I'!H31-H31</f>
        <v>0</v>
      </c>
    </row>
    <row r="32" spans="1:18" ht="29.25" customHeight="1" x14ac:dyDescent="0.2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35" t="str">
        <f>IF(Powierzenie!H24="","",Powierzenie!H24)</f>
        <v/>
      </c>
      <c r="G32" s="235"/>
      <c r="H32" s="53"/>
      <c r="I32" s="35" t="str">
        <f>IF(Powierzenie!J24="","",Powierzenie!J24)</f>
        <v/>
      </c>
      <c r="J32" s="23" t="str">
        <f t="shared" si="1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70">
        <f>Powierzenie!I24-'Rachunek I'!H32-H32</f>
        <v>0</v>
      </c>
    </row>
    <row r="33" spans="1:18" ht="29.25" customHeight="1" x14ac:dyDescent="0.2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35" t="str">
        <f>IF(Powierzenie!H25="","",Powierzenie!H25)</f>
        <v/>
      </c>
      <c r="G33" s="235"/>
      <c r="H33" s="53"/>
      <c r="I33" s="35" t="str">
        <f>IF(Powierzenie!J25="","",Powierzenie!J25)</f>
        <v/>
      </c>
      <c r="J33" s="23" t="str">
        <f t="shared" si="1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70">
        <f>Powierzenie!I25-'Rachunek I'!H33-H33</f>
        <v>0</v>
      </c>
    </row>
    <row r="34" spans="1:18" ht="29.25" customHeight="1" thickBot="1" x14ac:dyDescent="0.2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31" t="str">
        <f>IF(Powierzenie!H26="","",Powierzenie!H26)</f>
        <v/>
      </c>
      <c r="G34" s="232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71">
        <f>Powierzenie!I26-'Rachunek I'!H34-H34</f>
        <v>0</v>
      </c>
    </row>
    <row r="35" spans="1:18" ht="16.5" thickBot="1" x14ac:dyDescent="0.3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67">
        <f>Powierzenie!I27-'Rachunek I'!H35-H35</f>
        <v>0</v>
      </c>
    </row>
    <row r="36" spans="1:18" ht="15.75" x14ac:dyDescent="0.2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4.75" customHeight="1" x14ac:dyDescent="0.2">
      <c r="A37" s="8"/>
      <c r="B37" s="8"/>
      <c r="C37" s="8"/>
      <c r="D37" s="233" t="s">
        <v>97</v>
      </c>
      <c r="E37" s="233"/>
      <c r="F37" s="233"/>
      <c r="G37" s="8"/>
      <c r="H37" s="233" t="s">
        <v>98</v>
      </c>
      <c r="I37" s="233"/>
      <c r="J37" s="233"/>
      <c r="K37" s="233"/>
      <c r="L37" s="233"/>
      <c r="M37" s="233"/>
      <c r="N37" s="233"/>
      <c r="O37" s="233"/>
      <c r="P37" s="8"/>
      <c r="Q37" s="8"/>
    </row>
    <row r="38" spans="1:18" x14ac:dyDescent="0.2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2">
      <c r="A40" s="9"/>
      <c r="B40" s="9"/>
      <c r="C40" s="8"/>
      <c r="D40" s="9"/>
      <c r="E40" s="9"/>
      <c r="F40" s="9"/>
      <c r="G40" s="9"/>
      <c r="H40" s="238"/>
      <c r="I40" s="238"/>
      <c r="J40" s="238"/>
      <c r="K40" s="238"/>
      <c r="L40" s="238"/>
      <c r="M40" s="238"/>
      <c r="N40" s="238"/>
      <c r="O40" s="238"/>
      <c r="P40" s="9"/>
      <c r="Q40" s="9"/>
    </row>
    <row r="41" spans="1:18" x14ac:dyDescent="0.2">
      <c r="A41" s="224" t="s">
        <v>144</v>
      </c>
      <c r="B41" s="224"/>
      <c r="C41" s="8"/>
      <c r="D41" s="224" t="s">
        <v>141</v>
      </c>
      <c r="E41" s="224"/>
      <c r="F41" s="224"/>
      <c r="G41" s="9"/>
      <c r="H41" s="224" t="s">
        <v>145</v>
      </c>
      <c r="I41" s="224"/>
      <c r="J41" s="224"/>
      <c r="K41" s="224"/>
      <c r="L41" s="224"/>
      <c r="M41" s="224"/>
      <c r="N41" s="224"/>
      <c r="O41" s="224"/>
      <c r="P41" s="8"/>
      <c r="Q41" s="8"/>
    </row>
    <row r="42" spans="1:18" x14ac:dyDescent="0.2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ht="15" thickBot="1" x14ac:dyDescent="0.25">
      <c r="L43" s="105" t="s">
        <v>159</v>
      </c>
      <c r="M43" s="236">
        <f ca="1">TODAY()</f>
        <v>44447</v>
      </c>
      <c r="N43" s="237"/>
      <c r="O43" s="237"/>
      <c r="P43" s="237"/>
      <c r="Q43" s="237"/>
    </row>
    <row r="44" spans="1:18" ht="15.75" thickBot="1" x14ac:dyDescent="0.3">
      <c r="G44" s="90"/>
      <c r="H44" s="91"/>
      <c r="I44" s="84" t="s">
        <v>151</v>
      </c>
      <c r="J44" s="85">
        <f>Powierzenie!K27-'Rachunek I'!J35-J35</f>
        <v>0</v>
      </c>
    </row>
    <row r="45" spans="1:18" x14ac:dyDescent="0.2"/>
    <row r="46" spans="1:18" x14ac:dyDescent="0.2"/>
    <row r="47" spans="1:18" x14ac:dyDescent="0.2"/>
  </sheetData>
  <mergeCells count="36">
    <mergeCell ref="F32:G32"/>
    <mergeCell ref="A41:B41"/>
    <mergeCell ref="D41:F41"/>
    <mergeCell ref="H41:O41"/>
    <mergeCell ref="F33:G33"/>
    <mergeCell ref="F31:G31"/>
    <mergeCell ref="F29:G29"/>
    <mergeCell ref="F30:G30"/>
    <mergeCell ref="F28:G28"/>
    <mergeCell ref="F27:G27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</mergeCells>
  <printOptions horizontalCentered="1"/>
  <pageMargins left="0" right="0" top="0" bottom="0" header="0.31496062992125984" footer="0.31496062992125984"/>
  <pageSetup paperSize="9" scale="60" orientation="landscape" verticalDpi="0" r:id="rId1"/>
  <ignoredErrors>
    <ignoredError sqref="B8:Q9 C13" unlocked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zoomScale="80" zoomScaleNormal="80" workbookViewId="0"/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8">
        <f>'Rachunek I'!A1:B1</f>
        <v>0</v>
      </c>
    </row>
    <row r="2" spans="1:17" ht="18" x14ac:dyDescent="0.25">
      <c r="A2" s="14"/>
      <c r="B2" s="14"/>
      <c r="C2" s="15" t="s">
        <v>101</v>
      </c>
      <c r="D2" s="221">
        <v>3</v>
      </c>
      <c r="E2" s="221"/>
      <c r="F2" s="15" t="s">
        <v>165</v>
      </c>
      <c r="G2" s="221"/>
      <c r="H2" s="221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102</v>
      </c>
      <c r="D3" s="222">
        <f>Powierzenie!F2</f>
        <v>0</v>
      </c>
      <c r="E3" s="222"/>
      <c r="F3" s="15" t="s">
        <v>165</v>
      </c>
      <c r="G3" s="223" t="str">
        <f>'Rachunek I'!G3:H3</f>
        <v/>
      </c>
      <c r="H3" s="223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94</v>
      </c>
      <c r="B7" s="243" t="str">
        <f>IF(Powierzenie!D4="","",Powierzenie!D4)</f>
        <v/>
      </c>
      <c r="C7" s="243"/>
      <c r="D7" s="24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95</v>
      </c>
      <c r="B8" s="227">
        <f>'Rachunek I'!B8:D8</f>
        <v>0</v>
      </c>
      <c r="C8" s="227"/>
      <c r="D8" s="227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96</v>
      </c>
      <c r="B9" s="228">
        <f>'Rachunek I'!B9:Q9</f>
        <v>0</v>
      </c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8"/>
      <c r="N9" s="228"/>
      <c r="O9" s="228"/>
      <c r="P9" s="228"/>
      <c r="Q9" s="228"/>
    </row>
    <row r="10" spans="1:17" x14ac:dyDescent="0.2">
      <c r="A10" s="3"/>
    </row>
    <row r="11" spans="1:17" ht="15" x14ac:dyDescent="0.25">
      <c r="A11" s="4" t="s">
        <v>90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149</v>
      </c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7" ht="15" x14ac:dyDescent="0.25">
      <c r="A13" s="4" t="s">
        <v>91</v>
      </c>
      <c r="C13" s="249">
        <f>'Rachunek I'!C13:Q13</f>
        <v>0</v>
      </c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</row>
    <row r="14" spans="1:17" x14ac:dyDescent="0.2">
      <c r="A14" s="3"/>
    </row>
    <row r="15" spans="1:17" ht="15" x14ac:dyDescent="0.25">
      <c r="A15" s="3" t="s">
        <v>92</v>
      </c>
      <c r="C15" s="72" t="str">
        <f>IF(Powierzenie!D5="","",Powierzenie!D5)</f>
        <v/>
      </c>
      <c r="E15" s="46" t="s">
        <v>93</v>
      </c>
      <c r="F15" s="81"/>
      <c r="G15" s="46" t="s">
        <v>143</v>
      </c>
      <c r="H15" s="239"/>
      <c r="I15" s="239"/>
      <c r="J15" s="239"/>
      <c r="K15" s="1" t="s">
        <v>142</v>
      </c>
    </row>
    <row r="16" spans="1:17" ht="15.75" thickBot="1" x14ac:dyDescent="0.3">
      <c r="A16" s="3" t="s">
        <v>148</v>
      </c>
      <c r="B16" s="13"/>
      <c r="C16" s="5"/>
      <c r="D16" s="13"/>
      <c r="E16" s="49"/>
      <c r="F16" s="5"/>
      <c r="G16" s="5"/>
    </row>
    <row r="17" spans="1:18" ht="81.75" customHeight="1" thickBot="1" x14ac:dyDescent="0.25">
      <c r="A17" s="148" t="str">
        <f>Powierzenie!C9</f>
        <v>Kierunek studiów</v>
      </c>
      <c r="B17" s="152" t="str">
        <f>Powierzenie!D9</f>
        <v>Specjalność</v>
      </c>
      <c r="C17" s="153" t="str">
        <f>Powierzenie!E9</f>
        <v>Forma studiów                                                 (stacjonarne, niestacjonarne,  podyplomowe, staż, kurs)</v>
      </c>
      <c r="D17" s="152" t="str">
        <f>Powierzenie!F9</f>
        <v>Poziom studiów  
(I, II, III stopień)</v>
      </c>
      <c r="E17" s="152" t="str">
        <f>Powierzenie!G9</f>
        <v>Rok studiów</v>
      </c>
      <c r="F17" s="225" t="str">
        <f>Powierzenie!H9</f>
        <v>Przedmiot</v>
      </c>
      <c r="G17" s="226"/>
      <c r="H17" s="152" t="str">
        <f>'Rachunek I'!H17</f>
        <v>Liczba godzin do rozliczenia</v>
      </c>
      <c r="I17" s="154" t="str">
        <f>Powierzenie!J9</f>
        <v>Stawka za godzinę</v>
      </c>
      <c r="J17" s="155" t="str">
        <f>Powierzenie!K9</f>
        <v>Kwota ogółem</v>
      </c>
      <c r="K17" s="245" t="s">
        <v>140</v>
      </c>
      <c r="L17" s="246"/>
      <c r="M17" s="246"/>
      <c r="N17" s="246"/>
      <c r="O17" s="246"/>
      <c r="P17" s="246"/>
      <c r="Q17" s="247"/>
      <c r="R17" s="163" t="s">
        <v>150</v>
      </c>
    </row>
    <row r="18" spans="1:18" ht="29.25" customHeight="1" x14ac:dyDescent="0.2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8" t="str">
        <f>IF(Powierzenie!H10="","",Powierzenie!H10)</f>
        <v/>
      </c>
      <c r="G18" s="248"/>
      <c r="H18" s="52"/>
      <c r="I18" s="31" t="str">
        <f>IF(Powierzenie!J10="","",Powierzenie!J10)</f>
        <v/>
      </c>
      <c r="J18" s="47" t="str">
        <f>IF(I18="","",H18*I18)</f>
        <v/>
      </c>
      <c r="K18" s="96" t="str">
        <f>'Rachunek I'!K18</f>
        <v/>
      </c>
      <c r="L18" s="101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98" t="str">
        <f>'Rachunek I'!P18</f>
        <v/>
      </c>
      <c r="Q18" s="97" t="str">
        <f>Powierzenie!R10</f>
        <v/>
      </c>
      <c r="R18" s="172">
        <f>Powierzenie!I10-'Rachunek I'!H18-'Rachunek II'!H18-H18</f>
        <v>0</v>
      </c>
    </row>
    <row r="19" spans="1:18" ht="29.25" customHeight="1" x14ac:dyDescent="0.2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35" t="str">
        <f>IF(Powierzenie!H11="","",Powierzenie!H11)</f>
        <v/>
      </c>
      <c r="G19" s="235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70">
        <f>Powierzenie!I11-'Rachunek I'!H19-'Rachunek II'!H19-H19</f>
        <v>0</v>
      </c>
    </row>
    <row r="20" spans="1:18" ht="29.25" customHeight="1" x14ac:dyDescent="0.2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35" t="str">
        <f>IF(Powierzenie!H12="","",Powierzenie!H12)</f>
        <v/>
      </c>
      <c r="G20" s="235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70">
        <f>Powierzenie!I12-'Rachunek I'!H20-'Rachunek II'!H20-H20</f>
        <v>0</v>
      </c>
    </row>
    <row r="21" spans="1:18" ht="29.25" customHeight="1" x14ac:dyDescent="0.2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35" t="str">
        <f>IF(Powierzenie!H13="","",Powierzenie!H13)</f>
        <v/>
      </c>
      <c r="G21" s="235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70">
        <f>Powierzenie!I13-'Rachunek I'!H21-'Rachunek II'!H21-H21</f>
        <v>0</v>
      </c>
    </row>
    <row r="22" spans="1:18" ht="29.25" customHeight="1" x14ac:dyDescent="0.2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35" t="str">
        <f>IF(Powierzenie!H14="","",Powierzenie!H14)</f>
        <v/>
      </c>
      <c r="G22" s="235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70">
        <f>Powierzenie!I14-'Rachunek I'!H22-'Rachunek II'!H22-H22</f>
        <v>0</v>
      </c>
    </row>
    <row r="23" spans="1:18" ht="29.25" customHeight="1" x14ac:dyDescent="0.2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35" t="str">
        <f>IF(Powierzenie!H15="","",Powierzenie!H15)</f>
        <v/>
      </c>
      <c r="G23" s="235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70">
        <f>Powierzenie!I15-'Rachunek I'!H23-'Rachunek II'!H23-H23</f>
        <v>0</v>
      </c>
    </row>
    <row r="24" spans="1:18" ht="29.25" customHeight="1" x14ac:dyDescent="0.2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35" t="str">
        <f>IF(Powierzenie!H16="","",Powierzenie!H16)</f>
        <v/>
      </c>
      <c r="G24" s="235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70">
        <f>Powierzenie!I16-'Rachunek I'!H24-'Rachunek II'!H24-H24</f>
        <v>0</v>
      </c>
    </row>
    <row r="25" spans="1:18" ht="29.25" customHeight="1" x14ac:dyDescent="0.2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35" t="str">
        <f>IF(Powierzenie!H17="","",Powierzenie!H17)</f>
        <v/>
      </c>
      <c r="G25" s="235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70">
        <f>Powierzenie!I17-'Rachunek I'!H25-'Rachunek II'!H25-H25</f>
        <v>0</v>
      </c>
    </row>
    <row r="26" spans="1:18" ht="29.25" customHeight="1" x14ac:dyDescent="0.2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35" t="str">
        <f>IF(Powierzenie!H18="","",Powierzenie!H18)</f>
        <v/>
      </c>
      <c r="G26" s="235"/>
      <c r="H26" s="53"/>
      <c r="I26" s="35" t="str">
        <f>IF(Powierzenie!J18="","",Powierzenie!J18)</f>
        <v/>
      </c>
      <c r="J26" s="23" t="str">
        <f>IF(I26="","",H26*I26)</f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70">
        <f>Powierzenie!I18-'Rachunek I'!H26-'Rachunek II'!H26-H26</f>
        <v>0</v>
      </c>
    </row>
    <row r="27" spans="1:18" ht="29.25" customHeight="1" x14ac:dyDescent="0.2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35" t="str">
        <f>IF(Powierzenie!H19="","",Powierzenie!H19)</f>
        <v/>
      </c>
      <c r="G27" s="235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70">
        <f>Powierzenie!I19-'Rachunek I'!H27-'Rachunek II'!H27-H27</f>
        <v>0</v>
      </c>
    </row>
    <row r="28" spans="1:18" ht="29.25" customHeight="1" x14ac:dyDescent="0.2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35" t="str">
        <f>IF(Powierzenie!H20="","",Powierzenie!H20)</f>
        <v/>
      </c>
      <c r="G28" s="235"/>
      <c r="H28" s="53"/>
      <c r="I28" s="35" t="str">
        <f>IF(Powierzenie!J20="","",Powierzenie!J20)</f>
        <v/>
      </c>
      <c r="J28" s="23" t="str">
        <f t="shared" si="0"/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70">
        <f>Powierzenie!I20-'Rachunek I'!H28-'Rachunek II'!H28-H28</f>
        <v>0</v>
      </c>
    </row>
    <row r="29" spans="1:18" ht="29.25" customHeight="1" x14ac:dyDescent="0.2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35" t="str">
        <f>IF(Powierzenie!H21="","",Powierzenie!H21)</f>
        <v/>
      </c>
      <c r="G29" s="235"/>
      <c r="H29" s="53"/>
      <c r="I29" s="35" t="str">
        <f>IF(Powierzenie!J21="","",Powierzenie!J21)</f>
        <v/>
      </c>
      <c r="J29" s="23" t="str">
        <f t="shared" si="0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70">
        <f>Powierzenie!I21-'Rachunek I'!H29-'Rachunek II'!H29-H29</f>
        <v>0</v>
      </c>
    </row>
    <row r="30" spans="1:18" ht="29.25" customHeight="1" x14ac:dyDescent="0.2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35" t="str">
        <f>IF(Powierzenie!H22="","",Powierzenie!H22)</f>
        <v/>
      </c>
      <c r="G30" s="235"/>
      <c r="H30" s="53"/>
      <c r="I30" s="35" t="str">
        <f>IF(Powierzenie!J22="","",Powierzenie!J22)</f>
        <v/>
      </c>
      <c r="J30" s="23" t="str">
        <f t="shared" si="0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70">
        <f>Powierzenie!I22-'Rachunek I'!H30-'Rachunek II'!H30-H30</f>
        <v>0</v>
      </c>
    </row>
    <row r="31" spans="1:18" ht="29.25" customHeight="1" x14ac:dyDescent="0.2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35" t="str">
        <f>IF(Powierzenie!H23="","",Powierzenie!H23)</f>
        <v/>
      </c>
      <c r="G31" s="235"/>
      <c r="H31" s="53"/>
      <c r="I31" s="35" t="str">
        <f>IF(Powierzenie!J23="","",Powierzenie!J23)</f>
        <v/>
      </c>
      <c r="J31" s="23" t="str">
        <f t="shared" si="0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70">
        <f>Powierzenie!I23-'Rachunek I'!H31-'Rachunek II'!H31-H31</f>
        <v>0</v>
      </c>
    </row>
    <row r="32" spans="1:18" ht="29.25" customHeight="1" x14ac:dyDescent="0.2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35" t="str">
        <f>IF(Powierzenie!H24="","",Powierzenie!H24)</f>
        <v/>
      </c>
      <c r="G32" s="235"/>
      <c r="H32" s="53"/>
      <c r="I32" s="35" t="str">
        <f>IF(Powierzenie!J24="","",Powierzenie!J24)</f>
        <v/>
      </c>
      <c r="J32" s="23" t="str">
        <f t="shared" si="0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70">
        <f>Powierzenie!I24-'Rachunek I'!H32-'Rachunek II'!H32-H32</f>
        <v>0</v>
      </c>
    </row>
    <row r="33" spans="1:18" ht="29.25" customHeight="1" x14ac:dyDescent="0.2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35" t="str">
        <f>IF(Powierzenie!H25="","",Powierzenie!H25)</f>
        <v/>
      </c>
      <c r="G33" s="235"/>
      <c r="H33" s="53"/>
      <c r="I33" s="35" t="str">
        <f>IF(Powierzenie!J25="","",Powierzenie!J25)</f>
        <v/>
      </c>
      <c r="J33" s="23" t="str">
        <f t="shared" si="0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70">
        <f>Powierzenie!I25-'Rachunek I'!H33-'Rachunek II'!H33-H33</f>
        <v>0</v>
      </c>
    </row>
    <row r="34" spans="1:18" ht="29.25" customHeight="1" thickBot="1" x14ac:dyDescent="0.2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31" t="str">
        <f>IF(Powierzenie!H26="","",Powierzenie!H26)</f>
        <v/>
      </c>
      <c r="G34" s="232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71">
        <f>Powierzenie!I26-'Rachunek I'!H34-'Rachunek II'!H34-H34</f>
        <v>0</v>
      </c>
    </row>
    <row r="35" spans="1:18" ht="16.5" thickBot="1" x14ac:dyDescent="0.3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67">
        <f>Powierzenie!I27-'Rachunek I'!H35-'Rachunek II'!H35-H35</f>
        <v>0</v>
      </c>
    </row>
    <row r="36" spans="1:18" ht="15.75" x14ac:dyDescent="0.2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7" customHeight="1" x14ac:dyDescent="0.2">
      <c r="A37" s="8"/>
      <c r="B37" s="8"/>
      <c r="C37" s="8"/>
      <c r="D37" s="233" t="s">
        <v>97</v>
      </c>
      <c r="E37" s="233"/>
      <c r="F37" s="233"/>
      <c r="G37" s="8"/>
      <c r="H37" s="233" t="s">
        <v>98</v>
      </c>
      <c r="I37" s="233"/>
      <c r="J37" s="233"/>
      <c r="K37" s="233"/>
      <c r="L37" s="233"/>
      <c r="M37" s="233"/>
      <c r="N37" s="233"/>
      <c r="O37" s="233"/>
      <c r="P37" s="8"/>
      <c r="Q37" s="8"/>
    </row>
    <row r="38" spans="1:18" x14ac:dyDescent="0.2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2">
      <c r="A40" s="9"/>
      <c r="B40" s="9"/>
      <c r="C40" s="8"/>
      <c r="D40" s="9"/>
      <c r="E40" s="9"/>
      <c r="F40" s="9"/>
      <c r="G40" s="9"/>
      <c r="H40" s="238"/>
      <c r="I40" s="238"/>
      <c r="J40" s="238"/>
      <c r="K40" s="238"/>
      <c r="L40" s="238"/>
      <c r="M40" s="238"/>
      <c r="N40" s="238"/>
      <c r="O40" s="238"/>
      <c r="P40" s="9"/>
      <c r="Q40" s="9"/>
    </row>
    <row r="41" spans="1:18" x14ac:dyDescent="0.2">
      <c r="A41" s="224" t="s">
        <v>144</v>
      </c>
      <c r="B41" s="224"/>
      <c r="C41" s="8"/>
      <c r="D41" s="224" t="s">
        <v>141</v>
      </c>
      <c r="E41" s="224"/>
      <c r="F41" s="224"/>
      <c r="G41" s="9"/>
      <c r="H41" s="224" t="s">
        <v>145</v>
      </c>
      <c r="I41" s="224"/>
      <c r="J41" s="224"/>
      <c r="K41" s="224"/>
      <c r="L41" s="224"/>
      <c r="M41" s="224"/>
      <c r="N41" s="224"/>
      <c r="O41" s="224"/>
      <c r="P41" s="8"/>
      <c r="Q41" s="8"/>
    </row>
    <row r="42" spans="1:18" x14ac:dyDescent="0.2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2">
      <c r="L43" s="105" t="s">
        <v>159</v>
      </c>
      <c r="M43" s="236">
        <f ca="1">TODAY()</f>
        <v>44447</v>
      </c>
      <c r="N43" s="237"/>
      <c r="O43" s="237"/>
      <c r="P43" s="237"/>
      <c r="Q43" s="237"/>
    </row>
    <row r="44" spans="1:18" ht="15" thickBot="1" x14ac:dyDescent="0.25"/>
    <row r="45" spans="1:18" ht="15.75" thickBot="1" x14ac:dyDescent="0.3">
      <c r="G45" s="90"/>
      <c r="H45" s="91"/>
      <c r="I45" s="84" t="s">
        <v>151</v>
      </c>
      <c r="J45" s="85">
        <f>Powierzenie!K27-'Rachunek I'!J35-'Rachunek II'!J35-J35</f>
        <v>0</v>
      </c>
    </row>
    <row r="46" spans="1:18" x14ac:dyDescent="0.2"/>
    <row r="47" spans="1:18" ht="13.5" hidden="1" customHeight="1" x14ac:dyDescent="0.2"/>
    <row r="48" spans="1:18" x14ac:dyDescent="0.2"/>
  </sheetData>
  <mergeCells count="36">
    <mergeCell ref="F32:G32"/>
    <mergeCell ref="A41:B41"/>
    <mergeCell ref="D41:F41"/>
    <mergeCell ref="H41:O41"/>
    <mergeCell ref="F33:G33"/>
    <mergeCell ref="F31:G31"/>
    <mergeCell ref="F29:G29"/>
    <mergeCell ref="F30:G30"/>
    <mergeCell ref="F28:G28"/>
    <mergeCell ref="F27:G27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showGridLines="0" zoomScale="80" zoomScaleNormal="80" workbookViewId="0"/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8">
        <f>'Rachunek I'!A1:B1</f>
        <v>0</v>
      </c>
    </row>
    <row r="2" spans="1:17" ht="18" x14ac:dyDescent="0.25">
      <c r="A2" s="14"/>
      <c r="B2" s="14"/>
      <c r="C2" s="15" t="s">
        <v>101</v>
      </c>
      <c r="D2" s="221">
        <v>4</v>
      </c>
      <c r="E2" s="221"/>
      <c r="F2" s="15" t="s">
        <v>165</v>
      </c>
      <c r="G2" s="221"/>
      <c r="H2" s="221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102</v>
      </c>
      <c r="D3" s="222">
        <f>Powierzenie!F2</f>
        <v>0</v>
      </c>
      <c r="E3" s="222"/>
      <c r="F3" s="15" t="s">
        <v>165</v>
      </c>
      <c r="G3" s="223" t="str">
        <f>'Rachunek I'!G3:H3</f>
        <v/>
      </c>
      <c r="H3" s="223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94</v>
      </c>
      <c r="B7" s="243" t="str">
        <f>IF(Powierzenie!D4="","",Powierzenie!D4)</f>
        <v/>
      </c>
      <c r="C7" s="243"/>
      <c r="D7" s="24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95</v>
      </c>
      <c r="B8" s="227">
        <f>'Rachunek I'!B8:D8</f>
        <v>0</v>
      </c>
      <c r="C8" s="227"/>
      <c r="D8" s="227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96</v>
      </c>
      <c r="B9" s="228">
        <f>'Rachunek I'!B9:Q9</f>
        <v>0</v>
      </c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8"/>
      <c r="N9" s="228"/>
      <c r="O9" s="228"/>
      <c r="P9" s="228"/>
      <c r="Q9" s="228"/>
    </row>
    <row r="10" spans="1:17" x14ac:dyDescent="0.2">
      <c r="A10" s="3"/>
    </row>
    <row r="11" spans="1:17" ht="15" x14ac:dyDescent="0.25">
      <c r="A11" s="4" t="s">
        <v>90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149</v>
      </c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7" ht="15" x14ac:dyDescent="0.25">
      <c r="A13" s="4" t="s">
        <v>91</v>
      </c>
      <c r="C13" s="249">
        <f>'Rachunek I'!C13:Q13</f>
        <v>0</v>
      </c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</row>
    <row r="14" spans="1:17" x14ac:dyDescent="0.2">
      <c r="A14" s="3"/>
    </row>
    <row r="15" spans="1:17" ht="15" x14ac:dyDescent="0.25">
      <c r="A15" s="3" t="s">
        <v>92</v>
      </c>
      <c r="C15" s="72" t="str">
        <f>IF(Powierzenie!D5="","",Powierzenie!D5)</f>
        <v/>
      </c>
      <c r="E15" s="46" t="s">
        <v>93</v>
      </c>
      <c r="F15" s="81"/>
      <c r="G15" s="46" t="s">
        <v>143</v>
      </c>
      <c r="H15" s="239"/>
      <c r="I15" s="239"/>
      <c r="J15" s="239"/>
      <c r="K15" s="1" t="s">
        <v>142</v>
      </c>
    </row>
    <row r="16" spans="1:17" ht="15.75" thickBot="1" x14ac:dyDescent="0.3">
      <c r="A16" s="3" t="s">
        <v>148</v>
      </c>
      <c r="B16" s="13"/>
      <c r="C16" s="5"/>
      <c r="D16" s="13"/>
      <c r="E16" s="49"/>
      <c r="F16" s="5"/>
      <c r="G16" s="5"/>
    </row>
    <row r="17" spans="1:18" ht="81.75" customHeight="1" thickBot="1" x14ac:dyDescent="0.25">
      <c r="A17" s="148" t="str">
        <f>Powierzenie!C9</f>
        <v>Kierunek studiów</v>
      </c>
      <c r="B17" s="152" t="str">
        <f>Powierzenie!D9</f>
        <v>Specjalność</v>
      </c>
      <c r="C17" s="153" t="str">
        <f>Powierzenie!E9</f>
        <v>Forma studiów                                                 (stacjonarne, niestacjonarne,  podyplomowe, staż, kurs)</v>
      </c>
      <c r="D17" s="152" t="str">
        <f>Powierzenie!F9</f>
        <v>Poziom studiów  
(I, II, III stopień)</v>
      </c>
      <c r="E17" s="152" t="str">
        <f>Powierzenie!G9</f>
        <v>Rok studiów</v>
      </c>
      <c r="F17" s="225" t="str">
        <f>Powierzenie!H9</f>
        <v>Przedmiot</v>
      </c>
      <c r="G17" s="226"/>
      <c r="H17" s="152" t="str">
        <f>'Rachunek I'!H17</f>
        <v>Liczba godzin do rozliczenia</v>
      </c>
      <c r="I17" s="154" t="str">
        <f>Powierzenie!J9</f>
        <v>Stawka za godzinę</v>
      </c>
      <c r="J17" s="155" t="str">
        <f>Powierzenie!K9</f>
        <v>Kwota ogółem</v>
      </c>
      <c r="K17" s="245" t="s">
        <v>140</v>
      </c>
      <c r="L17" s="246"/>
      <c r="M17" s="246"/>
      <c r="N17" s="246"/>
      <c r="O17" s="246"/>
      <c r="P17" s="246"/>
      <c r="Q17" s="247"/>
      <c r="R17" s="163" t="s">
        <v>150</v>
      </c>
    </row>
    <row r="18" spans="1:18" ht="29.25" customHeight="1" x14ac:dyDescent="0.2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8" t="str">
        <f>IF(Powierzenie!H10="","",Powierzenie!H10)</f>
        <v/>
      </c>
      <c r="G18" s="248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72">
        <f>Powierzenie!I10-'Rachunek I'!H18-'Rachunek II'!H18-'Rachunek III'!H18-H18</f>
        <v>0</v>
      </c>
    </row>
    <row r="19" spans="1:18" ht="29.25" customHeight="1" x14ac:dyDescent="0.2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35" t="str">
        <f>IF(Powierzenie!H11="","",Powierzenie!H11)</f>
        <v/>
      </c>
      <c r="G19" s="235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70">
        <f>Powierzenie!I11-'Rachunek I'!H19-'Rachunek II'!H19-'Rachunek III'!H19-H19</f>
        <v>0</v>
      </c>
    </row>
    <row r="20" spans="1:18" ht="29.25" customHeight="1" x14ac:dyDescent="0.2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35" t="str">
        <f>IF(Powierzenie!H12="","",Powierzenie!H12)</f>
        <v/>
      </c>
      <c r="G20" s="235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70">
        <f>Powierzenie!I12-'Rachunek I'!H20-'Rachunek II'!H20-'Rachunek III'!H20-H20</f>
        <v>0</v>
      </c>
    </row>
    <row r="21" spans="1:18" ht="29.25" customHeight="1" x14ac:dyDescent="0.2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35" t="str">
        <f>IF(Powierzenie!H13="","",Powierzenie!H13)</f>
        <v/>
      </c>
      <c r="G21" s="235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70">
        <f>Powierzenie!I13-'Rachunek I'!H21-'Rachunek II'!H21-'Rachunek III'!H21-H21</f>
        <v>0</v>
      </c>
    </row>
    <row r="22" spans="1:18" ht="29.25" customHeight="1" x14ac:dyDescent="0.2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35" t="str">
        <f>IF(Powierzenie!H14="","",Powierzenie!H14)</f>
        <v/>
      </c>
      <c r="G22" s="235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70">
        <f>Powierzenie!I14-'Rachunek I'!H22-'Rachunek II'!H22-'Rachunek III'!H22-H22</f>
        <v>0</v>
      </c>
    </row>
    <row r="23" spans="1:18" ht="29.25" customHeight="1" x14ac:dyDescent="0.2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35" t="str">
        <f>IF(Powierzenie!H15="","",Powierzenie!H15)</f>
        <v/>
      </c>
      <c r="G23" s="235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70">
        <f>Powierzenie!I15-'Rachunek I'!H23-'Rachunek II'!H23-'Rachunek III'!H23-H23</f>
        <v>0</v>
      </c>
    </row>
    <row r="24" spans="1:18" ht="29.25" customHeight="1" x14ac:dyDescent="0.2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35" t="str">
        <f>IF(Powierzenie!H16="","",Powierzenie!H16)</f>
        <v/>
      </c>
      <c r="G24" s="235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70">
        <f>Powierzenie!I16-'Rachunek I'!H24-'Rachunek II'!H24-'Rachunek III'!H24-H24</f>
        <v>0</v>
      </c>
    </row>
    <row r="25" spans="1:18" ht="29.25" customHeight="1" x14ac:dyDescent="0.2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35" t="str">
        <f>IF(Powierzenie!H17="","",Powierzenie!H17)</f>
        <v/>
      </c>
      <c r="G25" s="235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70">
        <f>Powierzenie!I17-'Rachunek I'!H25-'Rachunek II'!H25-'Rachunek III'!H25-H25</f>
        <v>0</v>
      </c>
    </row>
    <row r="26" spans="1:18" ht="29.25" customHeight="1" x14ac:dyDescent="0.2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35" t="str">
        <f>IF(Powierzenie!H18="","",Powierzenie!H18)</f>
        <v/>
      </c>
      <c r="G26" s="235"/>
      <c r="H26" s="53"/>
      <c r="I26" s="35" t="str">
        <f>IF(Powierzenie!J18="","",Powierzenie!J18)</f>
        <v/>
      </c>
      <c r="J26" s="23" t="str">
        <f>IF(I26="","",H26*I26)</f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70">
        <f>Powierzenie!I18-'Rachunek I'!H26-'Rachunek II'!H26-'Rachunek III'!H26-H26</f>
        <v>0</v>
      </c>
    </row>
    <row r="27" spans="1:18" ht="29.25" customHeight="1" x14ac:dyDescent="0.2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35" t="str">
        <f>IF(Powierzenie!H19="","",Powierzenie!H19)</f>
        <v/>
      </c>
      <c r="G27" s="235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70">
        <f>Powierzenie!I19-'Rachunek I'!H27-'Rachunek II'!H27-'Rachunek III'!H27-H27</f>
        <v>0</v>
      </c>
    </row>
    <row r="28" spans="1:18" ht="29.25" customHeight="1" x14ac:dyDescent="0.2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35" t="str">
        <f>IF(Powierzenie!H20="","",Powierzenie!H20)</f>
        <v/>
      </c>
      <c r="G28" s="235"/>
      <c r="H28" s="53"/>
      <c r="I28" s="35" t="str">
        <f>IF(Powierzenie!J20="","",Powierzenie!J20)</f>
        <v/>
      </c>
      <c r="J28" s="23" t="str">
        <f t="shared" ref="J28:J33" si="1">IF(I28="","",H28*I28)</f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70">
        <f>Powierzenie!I20-'Rachunek I'!H28-'Rachunek II'!H28-'Rachunek III'!H28-H28</f>
        <v>0</v>
      </c>
    </row>
    <row r="29" spans="1:18" ht="29.25" customHeight="1" x14ac:dyDescent="0.2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35" t="str">
        <f>IF(Powierzenie!H21="","",Powierzenie!H21)</f>
        <v/>
      </c>
      <c r="G29" s="235"/>
      <c r="H29" s="53"/>
      <c r="I29" s="35" t="str">
        <f>IF(Powierzenie!J21="","",Powierzenie!J21)</f>
        <v/>
      </c>
      <c r="J29" s="23" t="str">
        <f t="shared" si="1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70">
        <f>Powierzenie!I21-'Rachunek I'!H29-'Rachunek II'!H29-'Rachunek III'!H29-H29</f>
        <v>0</v>
      </c>
    </row>
    <row r="30" spans="1:18" ht="29.25" customHeight="1" x14ac:dyDescent="0.2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35" t="str">
        <f>IF(Powierzenie!H22="","",Powierzenie!H22)</f>
        <v/>
      </c>
      <c r="G30" s="235"/>
      <c r="H30" s="53"/>
      <c r="I30" s="35" t="str">
        <f>IF(Powierzenie!J22="","",Powierzenie!J22)</f>
        <v/>
      </c>
      <c r="J30" s="23" t="str">
        <f t="shared" si="1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70">
        <f>Powierzenie!I22-'Rachunek I'!H30-'Rachunek II'!H30-'Rachunek III'!H30-H30</f>
        <v>0</v>
      </c>
    </row>
    <row r="31" spans="1:18" ht="29.25" customHeight="1" x14ac:dyDescent="0.2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35" t="str">
        <f>IF(Powierzenie!H23="","",Powierzenie!H23)</f>
        <v/>
      </c>
      <c r="G31" s="235"/>
      <c r="H31" s="53"/>
      <c r="I31" s="35" t="str">
        <f>IF(Powierzenie!J23="","",Powierzenie!J23)</f>
        <v/>
      </c>
      <c r="J31" s="23" t="str">
        <f t="shared" si="1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70">
        <f>Powierzenie!I23-'Rachunek I'!H31-'Rachunek II'!H31-'Rachunek III'!H31-H31</f>
        <v>0</v>
      </c>
    </row>
    <row r="32" spans="1:18" ht="29.25" customHeight="1" x14ac:dyDescent="0.2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35" t="str">
        <f>IF(Powierzenie!H24="","",Powierzenie!H24)</f>
        <v/>
      </c>
      <c r="G32" s="235"/>
      <c r="H32" s="53"/>
      <c r="I32" s="35" t="str">
        <f>IF(Powierzenie!J24="","",Powierzenie!J24)</f>
        <v/>
      </c>
      <c r="J32" s="23" t="str">
        <f t="shared" si="1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70">
        <f>Powierzenie!I24-'Rachunek I'!H32-'Rachunek II'!H32-'Rachunek III'!H32-H32</f>
        <v>0</v>
      </c>
    </row>
    <row r="33" spans="1:18" ht="29.25" customHeight="1" x14ac:dyDescent="0.2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35" t="str">
        <f>IF(Powierzenie!H25="","",Powierzenie!H25)</f>
        <v/>
      </c>
      <c r="G33" s="235"/>
      <c r="H33" s="53"/>
      <c r="I33" s="35" t="str">
        <f>IF(Powierzenie!J25="","",Powierzenie!J25)</f>
        <v/>
      </c>
      <c r="J33" s="23" t="str">
        <f t="shared" si="1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70">
        <f>Powierzenie!I25-'Rachunek I'!H33-'Rachunek II'!H33-'Rachunek III'!H33-H33</f>
        <v>0</v>
      </c>
    </row>
    <row r="34" spans="1:18" ht="29.25" customHeight="1" thickBot="1" x14ac:dyDescent="0.2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31" t="str">
        <f>IF(Powierzenie!H26="","",Powierzenie!H26)</f>
        <v/>
      </c>
      <c r="G34" s="232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71">
        <f>Powierzenie!I26-'Rachunek I'!H34-'Rachunek II'!H34-'Rachunek III'!H34-H34</f>
        <v>0</v>
      </c>
    </row>
    <row r="35" spans="1:18" ht="16.5" thickBot="1" x14ac:dyDescent="0.3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3">
        <f>Powierzenie!I27-'Rachunek I'!H35-'Rachunek II'!H35-'Rachunek III'!H35-H35</f>
        <v>0</v>
      </c>
    </row>
    <row r="36" spans="1:18" ht="15.75" x14ac:dyDescent="0.2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7.75" customHeight="1" x14ac:dyDescent="0.2">
      <c r="A37" s="8"/>
      <c r="B37" s="8"/>
      <c r="C37" s="8"/>
      <c r="D37" s="233" t="s">
        <v>97</v>
      </c>
      <c r="E37" s="233"/>
      <c r="F37" s="233"/>
      <c r="G37" s="8"/>
      <c r="H37" s="233" t="s">
        <v>98</v>
      </c>
      <c r="I37" s="233"/>
      <c r="J37" s="233"/>
      <c r="K37" s="233"/>
      <c r="L37" s="233"/>
      <c r="M37" s="233"/>
      <c r="N37" s="233"/>
      <c r="O37" s="233"/>
      <c r="P37" s="8"/>
      <c r="Q37" s="8"/>
    </row>
    <row r="38" spans="1:18" x14ac:dyDescent="0.2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2">
      <c r="A40" s="9"/>
      <c r="B40" s="9"/>
      <c r="C40" s="8"/>
      <c r="D40" s="9"/>
      <c r="E40" s="9"/>
      <c r="F40" s="9"/>
      <c r="G40" s="9"/>
      <c r="H40" s="238"/>
      <c r="I40" s="238"/>
      <c r="J40" s="238"/>
      <c r="K40" s="238"/>
      <c r="L40" s="238"/>
      <c r="M40" s="238"/>
      <c r="N40" s="238"/>
      <c r="O40" s="238"/>
      <c r="P40" s="9"/>
      <c r="Q40" s="9"/>
    </row>
    <row r="41" spans="1:18" x14ac:dyDescent="0.2">
      <c r="A41" s="224" t="s">
        <v>144</v>
      </c>
      <c r="B41" s="224"/>
      <c r="C41" s="8"/>
      <c r="D41" s="224" t="s">
        <v>141</v>
      </c>
      <c r="E41" s="224"/>
      <c r="F41" s="224"/>
      <c r="G41" s="9"/>
      <c r="H41" s="224" t="s">
        <v>145</v>
      </c>
      <c r="I41" s="224"/>
      <c r="J41" s="224"/>
      <c r="K41" s="224"/>
      <c r="L41" s="224"/>
      <c r="M41" s="224"/>
      <c r="N41" s="224"/>
      <c r="O41" s="224"/>
      <c r="P41" s="8"/>
      <c r="Q41" s="8"/>
    </row>
    <row r="42" spans="1:18" x14ac:dyDescent="0.2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2">
      <c r="L43" s="105" t="s">
        <v>159</v>
      </c>
      <c r="M43" s="236">
        <f ca="1">TODAY()</f>
        <v>44447</v>
      </c>
      <c r="N43" s="237"/>
      <c r="O43" s="237"/>
      <c r="P43" s="237"/>
      <c r="Q43" s="237"/>
    </row>
    <row r="44" spans="1:18" ht="15" thickBot="1" x14ac:dyDescent="0.25"/>
    <row r="45" spans="1:18" ht="15.75" thickBot="1" x14ac:dyDescent="0.3">
      <c r="G45" s="90"/>
      <c r="H45" s="91"/>
      <c r="I45" s="84" t="s">
        <v>151</v>
      </c>
      <c r="J45" s="85">
        <f>Powierzenie!K27-'Rachunek I'!J35-'Rachunek II'!J35-'Rachunek III'!J35-J35</f>
        <v>0</v>
      </c>
    </row>
    <row r="46" spans="1:18" x14ac:dyDescent="0.2"/>
  </sheetData>
  <mergeCells count="36">
    <mergeCell ref="F32:G32"/>
    <mergeCell ref="A41:B41"/>
    <mergeCell ref="D41:F41"/>
    <mergeCell ref="H41:O41"/>
    <mergeCell ref="F33:G33"/>
    <mergeCell ref="F31:G31"/>
    <mergeCell ref="F29:G29"/>
    <mergeCell ref="F30:G30"/>
    <mergeCell ref="F28:G28"/>
    <mergeCell ref="F27:G27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zoomScale="80" zoomScaleNormal="80" workbookViewId="0"/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8">
        <f>'Rachunek I'!A1:B1</f>
        <v>0</v>
      </c>
    </row>
    <row r="2" spans="1:17" ht="18" x14ac:dyDescent="0.25">
      <c r="A2" s="14"/>
      <c r="B2" s="14"/>
      <c r="C2" s="15" t="s">
        <v>101</v>
      </c>
      <c r="D2" s="221">
        <v>5</v>
      </c>
      <c r="E2" s="221"/>
      <c r="F2" s="15" t="s">
        <v>165</v>
      </c>
      <c r="G2" s="221"/>
      <c r="H2" s="221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102</v>
      </c>
      <c r="D3" s="222">
        <f>Powierzenie!F2</f>
        <v>0</v>
      </c>
      <c r="E3" s="222"/>
      <c r="F3" s="15" t="s">
        <v>165</v>
      </c>
      <c r="G3" s="223" t="str">
        <f>'Rachunek I'!G3:H3</f>
        <v/>
      </c>
      <c r="H3" s="223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94</v>
      </c>
      <c r="B7" s="243" t="str">
        <f>IF(Powierzenie!D4="","",Powierzenie!D4)</f>
        <v/>
      </c>
      <c r="C7" s="243"/>
      <c r="D7" s="24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95</v>
      </c>
      <c r="B8" s="227">
        <f>'Rachunek I'!B8:D8</f>
        <v>0</v>
      </c>
      <c r="C8" s="227"/>
      <c r="D8" s="227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96</v>
      </c>
      <c r="B9" s="228">
        <f>'Rachunek I'!B9:Q9</f>
        <v>0</v>
      </c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8"/>
      <c r="N9" s="228"/>
      <c r="O9" s="228"/>
      <c r="P9" s="228"/>
      <c r="Q9" s="228"/>
    </row>
    <row r="10" spans="1:17" x14ac:dyDescent="0.2">
      <c r="A10" s="3"/>
    </row>
    <row r="11" spans="1:17" ht="15" x14ac:dyDescent="0.25">
      <c r="A11" s="4" t="s">
        <v>90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149</v>
      </c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7" ht="15" x14ac:dyDescent="0.25">
      <c r="A13" s="4" t="s">
        <v>91</v>
      </c>
      <c r="C13" s="249">
        <f>'Rachunek I'!C13:Q13</f>
        <v>0</v>
      </c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</row>
    <row r="14" spans="1:17" x14ac:dyDescent="0.2">
      <c r="A14" s="3"/>
    </row>
    <row r="15" spans="1:17" ht="15" x14ac:dyDescent="0.25">
      <c r="A15" s="3" t="s">
        <v>92</v>
      </c>
      <c r="C15" s="72" t="str">
        <f>IF(Powierzenie!D5="","",Powierzenie!D5)</f>
        <v/>
      </c>
      <c r="E15" s="46" t="s">
        <v>93</v>
      </c>
      <c r="F15" s="81"/>
      <c r="G15" s="46" t="s">
        <v>143</v>
      </c>
      <c r="H15" s="239"/>
      <c r="I15" s="239"/>
      <c r="J15" s="239"/>
      <c r="K15" s="1" t="s">
        <v>142</v>
      </c>
    </row>
    <row r="16" spans="1:17" ht="15.75" thickBot="1" x14ac:dyDescent="0.3">
      <c r="A16" s="3" t="s">
        <v>148</v>
      </c>
      <c r="B16" s="13"/>
      <c r="C16" s="5"/>
      <c r="D16" s="13"/>
      <c r="E16" s="49"/>
      <c r="F16" s="5"/>
      <c r="G16" s="5"/>
    </row>
    <row r="17" spans="1:18" ht="81" customHeight="1" thickBot="1" x14ac:dyDescent="0.25">
      <c r="A17" s="148" t="str">
        <f>Powierzenie!C9</f>
        <v>Kierunek studiów</v>
      </c>
      <c r="B17" s="152" t="str">
        <f>Powierzenie!D9</f>
        <v>Specjalność</v>
      </c>
      <c r="C17" s="153" t="str">
        <f>Powierzenie!E9</f>
        <v>Forma studiów                                                 (stacjonarne, niestacjonarne,  podyplomowe, staż, kurs)</v>
      </c>
      <c r="D17" s="152" t="str">
        <f>Powierzenie!F9</f>
        <v>Poziom studiów  
(I, II, III stopień)</v>
      </c>
      <c r="E17" s="152" t="str">
        <f>Powierzenie!G9</f>
        <v>Rok studiów</v>
      </c>
      <c r="F17" s="225" t="str">
        <f>Powierzenie!H9</f>
        <v>Przedmiot</v>
      </c>
      <c r="G17" s="226"/>
      <c r="H17" s="152" t="str">
        <f>'Rachunek I'!H17</f>
        <v>Liczba godzin do rozliczenia</v>
      </c>
      <c r="I17" s="154" t="str">
        <f>Powierzenie!J9</f>
        <v>Stawka za godzinę</v>
      </c>
      <c r="J17" s="155" t="str">
        <f>Powierzenie!K9</f>
        <v>Kwota ogółem</v>
      </c>
      <c r="K17" s="245" t="s">
        <v>140</v>
      </c>
      <c r="L17" s="246"/>
      <c r="M17" s="246"/>
      <c r="N17" s="246"/>
      <c r="O17" s="246"/>
      <c r="P17" s="246"/>
      <c r="Q17" s="247"/>
      <c r="R17" s="163" t="s">
        <v>150</v>
      </c>
    </row>
    <row r="18" spans="1:18" ht="29.25" customHeight="1" x14ac:dyDescent="0.2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8" t="str">
        <f>IF(Powierzenie!H10="","",Powierzenie!H10)</f>
        <v/>
      </c>
      <c r="G18" s="248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72">
        <f>Powierzenie!I10-'Rachunek I'!H18-'Rachunek II'!H18-'Rachunek III'!H18-'Rachunek IV'!H18-H18</f>
        <v>0</v>
      </c>
    </row>
    <row r="19" spans="1:18" ht="29.25" customHeight="1" x14ac:dyDescent="0.2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35" t="str">
        <f>IF(Powierzenie!H11="","",Powierzenie!H11)</f>
        <v/>
      </c>
      <c r="G19" s="235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70">
        <f>Powierzenie!I11-'Rachunek I'!H19-'Rachunek II'!H19-'Rachunek III'!H19-'Rachunek IV'!H19-H19</f>
        <v>0</v>
      </c>
    </row>
    <row r="20" spans="1:18" ht="29.25" customHeight="1" x14ac:dyDescent="0.2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35" t="str">
        <f>IF(Powierzenie!H12="","",Powierzenie!H12)</f>
        <v/>
      </c>
      <c r="G20" s="235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70">
        <f>Powierzenie!I12-'Rachunek I'!H20-'Rachunek II'!H20-'Rachunek III'!H20-'Rachunek IV'!H20-H20</f>
        <v>0</v>
      </c>
    </row>
    <row r="21" spans="1:18" ht="29.25" customHeight="1" x14ac:dyDescent="0.2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35" t="str">
        <f>IF(Powierzenie!H13="","",Powierzenie!H13)</f>
        <v/>
      </c>
      <c r="G21" s="235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70">
        <f>Powierzenie!I13-'Rachunek I'!H21-'Rachunek II'!H21-'Rachunek III'!H21-'Rachunek IV'!H21-H21</f>
        <v>0</v>
      </c>
    </row>
    <row r="22" spans="1:18" ht="29.25" customHeight="1" x14ac:dyDescent="0.2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35" t="str">
        <f>IF(Powierzenie!H14="","",Powierzenie!H14)</f>
        <v/>
      </c>
      <c r="G22" s="235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70">
        <f>Powierzenie!I14-'Rachunek I'!H22-'Rachunek II'!H22-'Rachunek III'!H22-'Rachunek IV'!H22-H22</f>
        <v>0</v>
      </c>
    </row>
    <row r="23" spans="1:18" ht="29.25" customHeight="1" x14ac:dyDescent="0.2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35" t="str">
        <f>IF(Powierzenie!H15="","",Powierzenie!H15)</f>
        <v/>
      </c>
      <c r="G23" s="235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70">
        <f>Powierzenie!I15-'Rachunek I'!H23-'Rachunek II'!H23-'Rachunek III'!H23-'Rachunek IV'!H23-H23</f>
        <v>0</v>
      </c>
    </row>
    <row r="24" spans="1:18" ht="29.25" customHeight="1" x14ac:dyDescent="0.2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35" t="str">
        <f>IF(Powierzenie!H16="","",Powierzenie!H16)</f>
        <v/>
      </c>
      <c r="G24" s="235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70">
        <f>Powierzenie!I16-'Rachunek I'!H24-'Rachunek II'!H24-'Rachunek III'!H24-'Rachunek IV'!H24-H24</f>
        <v>0</v>
      </c>
    </row>
    <row r="25" spans="1:18" ht="29.25" customHeight="1" x14ac:dyDescent="0.2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35" t="str">
        <f>IF(Powierzenie!H17="","",Powierzenie!H17)</f>
        <v/>
      </c>
      <c r="G25" s="235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70">
        <f>Powierzenie!I17-'Rachunek I'!H25-'Rachunek II'!H25-'Rachunek III'!H25-'Rachunek IV'!H25-H25</f>
        <v>0</v>
      </c>
    </row>
    <row r="26" spans="1:18" ht="29.25" customHeight="1" x14ac:dyDescent="0.2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35" t="str">
        <f>IF(Powierzenie!H18="","",Powierzenie!H18)</f>
        <v/>
      </c>
      <c r="G26" s="235"/>
      <c r="H26" s="53"/>
      <c r="I26" s="35" t="str">
        <f>IF(Powierzenie!J18="","",Powierzenie!J18)</f>
        <v/>
      </c>
      <c r="J26" s="23" t="str">
        <f>IF(I26="","",H26*I26)</f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70">
        <f>Powierzenie!I18-'Rachunek I'!H26-'Rachunek II'!H26-'Rachunek III'!H26-'Rachunek IV'!H26-H26</f>
        <v>0</v>
      </c>
    </row>
    <row r="27" spans="1:18" ht="29.25" customHeight="1" x14ac:dyDescent="0.2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35" t="str">
        <f>IF(Powierzenie!H19="","",Powierzenie!H19)</f>
        <v/>
      </c>
      <c r="G27" s="235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70">
        <f>Powierzenie!I19-'Rachunek I'!H27-'Rachunek II'!H27-'Rachunek III'!H27-'Rachunek IV'!H27-H27</f>
        <v>0</v>
      </c>
    </row>
    <row r="28" spans="1:18" ht="29.25" customHeight="1" x14ac:dyDescent="0.2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35" t="str">
        <f>IF(Powierzenie!H20="","",Powierzenie!H20)</f>
        <v/>
      </c>
      <c r="G28" s="235"/>
      <c r="H28" s="53"/>
      <c r="I28" s="35" t="str">
        <f>IF(Powierzenie!J20="","",Powierzenie!J20)</f>
        <v/>
      </c>
      <c r="J28" s="23" t="str">
        <f t="shared" ref="J28:J33" si="1">IF(I28="","",H28*I28)</f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70">
        <f>Powierzenie!I20-'Rachunek I'!H28-'Rachunek II'!H28-'Rachunek III'!H28-'Rachunek IV'!H28-H28</f>
        <v>0</v>
      </c>
    </row>
    <row r="29" spans="1:18" ht="29.25" customHeight="1" x14ac:dyDescent="0.2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35" t="str">
        <f>IF(Powierzenie!H21="","",Powierzenie!H21)</f>
        <v/>
      </c>
      <c r="G29" s="235"/>
      <c r="H29" s="53"/>
      <c r="I29" s="35" t="str">
        <f>IF(Powierzenie!J21="","",Powierzenie!J21)</f>
        <v/>
      </c>
      <c r="J29" s="23" t="str">
        <f t="shared" si="1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70">
        <f>Powierzenie!I21-'Rachunek I'!H29-'Rachunek II'!H29-'Rachunek III'!H29-'Rachunek IV'!H29-H29</f>
        <v>0</v>
      </c>
    </row>
    <row r="30" spans="1:18" ht="29.25" customHeight="1" x14ac:dyDescent="0.2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35" t="str">
        <f>IF(Powierzenie!H22="","",Powierzenie!H22)</f>
        <v/>
      </c>
      <c r="G30" s="235"/>
      <c r="H30" s="53"/>
      <c r="I30" s="35" t="str">
        <f>IF(Powierzenie!J22="","",Powierzenie!J22)</f>
        <v/>
      </c>
      <c r="J30" s="23" t="str">
        <f t="shared" si="1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70">
        <f>Powierzenie!I22-'Rachunek I'!H30-'Rachunek II'!H30-'Rachunek III'!H30-'Rachunek IV'!H30-H30</f>
        <v>0</v>
      </c>
    </row>
    <row r="31" spans="1:18" ht="29.25" customHeight="1" x14ac:dyDescent="0.2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35" t="str">
        <f>IF(Powierzenie!H23="","",Powierzenie!H23)</f>
        <v/>
      </c>
      <c r="G31" s="235"/>
      <c r="H31" s="53"/>
      <c r="I31" s="35" t="str">
        <f>IF(Powierzenie!J23="","",Powierzenie!J23)</f>
        <v/>
      </c>
      <c r="J31" s="23" t="str">
        <f t="shared" si="1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70">
        <f>Powierzenie!I23-'Rachunek I'!H31-'Rachunek II'!H31-'Rachunek III'!H31-'Rachunek IV'!H31-H31</f>
        <v>0</v>
      </c>
    </row>
    <row r="32" spans="1:18" ht="29.25" customHeight="1" x14ac:dyDescent="0.2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35" t="str">
        <f>IF(Powierzenie!H24="","",Powierzenie!H24)</f>
        <v/>
      </c>
      <c r="G32" s="235"/>
      <c r="H32" s="53"/>
      <c r="I32" s="35" t="str">
        <f>IF(Powierzenie!J24="","",Powierzenie!J24)</f>
        <v/>
      </c>
      <c r="J32" s="23" t="str">
        <f t="shared" si="1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70">
        <f>Powierzenie!I24-'Rachunek I'!H32-'Rachunek II'!H32-'Rachunek III'!H32-'Rachunek IV'!H32-H32</f>
        <v>0</v>
      </c>
    </row>
    <row r="33" spans="1:18" ht="29.25" customHeight="1" x14ac:dyDescent="0.2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35" t="str">
        <f>IF(Powierzenie!H25="","",Powierzenie!H25)</f>
        <v/>
      </c>
      <c r="G33" s="235"/>
      <c r="H33" s="53"/>
      <c r="I33" s="35" t="str">
        <f>IF(Powierzenie!J25="","",Powierzenie!J25)</f>
        <v/>
      </c>
      <c r="J33" s="23" t="str">
        <f t="shared" si="1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70">
        <f>Powierzenie!I25-'Rachunek I'!H33-'Rachunek II'!H33-'Rachunek III'!H33-'Rachunek IV'!H33-H33</f>
        <v>0</v>
      </c>
    </row>
    <row r="34" spans="1:18" ht="29.25" customHeight="1" thickBot="1" x14ac:dyDescent="0.2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31" t="str">
        <f>IF(Powierzenie!H26="","",Powierzenie!H26)</f>
        <v/>
      </c>
      <c r="G34" s="232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71">
        <f>Powierzenie!I26-'Rachunek I'!H34-'Rachunek II'!H34-'Rachunek III'!H34-'Rachunek IV'!H34-H34</f>
        <v>0</v>
      </c>
    </row>
    <row r="35" spans="1:18" ht="16.5" thickBot="1" x14ac:dyDescent="0.3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3">
        <f>Powierzenie!I27-'Rachunek I'!H35-'Rachunek II'!H35-'Rachunek III'!H35-'Rachunek IV'!H35-H35</f>
        <v>0</v>
      </c>
    </row>
    <row r="36" spans="1:18" ht="15.75" x14ac:dyDescent="0.2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7" customHeight="1" x14ac:dyDescent="0.2">
      <c r="A37" s="8"/>
      <c r="B37" s="8"/>
      <c r="C37" s="8"/>
      <c r="D37" s="233" t="s">
        <v>97</v>
      </c>
      <c r="E37" s="233"/>
      <c r="F37" s="233"/>
      <c r="G37" s="8"/>
      <c r="H37" s="233" t="s">
        <v>98</v>
      </c>
      <c r="I37" s="233"/>
      <c r="J37" s="233"/>
      <c r="K37" s="233"/>
      <c r="L37" s="233"/>
      <c r="M37" s="233"/>
      <c r="N37" s="233"/>
      <c r="O37" s="233"/>
      <c r="P37" s="8"/>
      <c r="Q37" s="8"/>
    </row>
    <row r="38" spans="1:18" x14ac:dyDescent="0.2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2">
      <c r="A40" s="9"/>
      <c r="B40" s="9"/>
      <c r="C40" s="8"/>
      <c r="D40" s="9"/>
      <c r="E40" s="9"/>
      <c r="F40" s="9"/>
      <c r="G40" s="9"/>
      <c r="H40" s="238"/>
      <c r="I40" s="238"/>
      <c r="J40" s="238"/>
      <c r="K40" s="238"/>
      <c r="L40" s="238"/>
      <c r="M40" s="238"/>
      <c r="N40" s="238"/>
      <c r="O40" s="238"/>
      <c r="P40" s="9"/>
      <c r="Q40" s="9"/>
    </row>
    <row r="41" spans="1:18" x14ac:dyDescent="0.2">
      <c r="A41" s="224" t="s">
        <v>144</v>
      </c>
      <c r="B41" s="224"/>
      <c r="C41" s="8"/>
      <c r="D41" s="224" t="s">
        <v>141</v>
      </c>
      <c r="E41" s="224"/>
      <c r="F41" s="224"/>
      <c r="G41" s="9"/>
      <c r="H41" s="224" t="s">
        <v>145</v>
      </c>
      <c r="I41" s="224"/>
      <c r="J41" s="224"/>
      <c r="K41" s="224"/>
      <c r="L41" s="224"/>
      <c r="M41" s="224"/>
      <c r="N41" s="224"/>
      <c r="O41" s="224"/>
      <c r="P41" s="8"/>
      <c r="Q41" s="8"/>
    </row>
    <row r="42" spans="1:18" x14ac:dyDescent="0.2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2">
      <c r="L43" s="105" t="s">
        <v>159</v>
      </c>
      <c r="M43" s="236">
        <f ca="1">TODAY()</f>
        <v>44447</v>
      </c>
      <c r="N43" s="237"/>
      <c r="O43" s="237"/>
      <c r="P43" s="237"/>
      <c r="Q43" s="237"/>
    </row>
    <row r="44" spans="1:18" ht="15" thickBot="1" x14ac:dyDescent="0.25"/>
    <row r="45" spans="1:18" ht="15.75" thickBot="1" x14ac:dyDescent="0.3">
      <c r="G45" s="90"/>
      <c r="H45" s="91"/>
      <c r="I45" s="84" t="s">
        <v>151</v>
      </c>
      <c r="J45" s="85">
        <f>Powierzenie!K27-'Rachunek I'!J35-'Rachunek II'!J35-'Rachunek III'!J35-'Rachunek IV'!J35-J35</f>
        <v>0</v>
      </c>
    </row>
    <row r="46" spans="1:18" x14ac:dyDescent="0.2"/>
    <row r="47" spans="1:18" ht="13.5" hidden="1" customHeight="1" x14ac:dyDescent="0.2"/>
    <row r="48" spans="1:18" x14ac:dyDescent="0.2"/>
  </sheetData>
  <mergeCells count="36">
    <mergeCell ref="F32:G32"/>
    <mergeCell ref="A41:B41"/>
    <mergeCell ref="D41:F41"/>
    <mergeCell ref="H41:O41"/>
    <mergeCell ref="F33:G33"/>
    <mergeCell ref="F31:G31"/>
    <mergeCell ref="F29:G29"/>
    <mergeCell ref="F30:G30"/>
    <mergeCell ref="F28:G28"/>
    <mergeCell ref="F27:G27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zoomScale="80" zoomScaleNormal="80" workbookViewId="0"/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8">
        <f>'Rachunek I'!A1:B1</f>
        <v>0</v>
      </c>
    </row>
    <row r="2" spans="1:17" ht="18" x14ac:dyDescent="0.25">
      <c r="A2" s="14"/>
      <c r="B2" s="14"/>
      <c r="C2" s="15" t="s">
        <v>101</v>
      </c>
      <c r="D2" s="221">
        <v>6</v>
      </c>
      <c r="E2" s="221"/>
      <c r="F2" s="15" t="s">
        <v>165</v>
      </c>
      <c r="G2" s="221"/>
      <c r="H2" s="221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102</v>
      </c>
      <c r="D3" s="222">
        <f>Powierzenie!F2</f>
        <v>0</v>
      </c>
      <c r="E3" s="222"/>
      <c r="F3" s="15" t="s">
        <v>165</v>
      </c>
      <c r="G3" s="223" t="str">
        <f>'Rachunek I'!G3:H3</f>
        <v/>
      </c>
      <c r="H3" s="223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94</v>
      </c>
      <c r="B7" s="243" t="str">
        <f>IF(Powierzenie!D4="","",Powierzenie!D4)</f>
        <v/>
      </c>
      <c r="C7" s="243"/>
      <c r="D7" s="24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95</v>
      </c>
      <c r="B8" s="227">
        <f>'Rachunek I'!B8:D8</f>
        <v>0</v>
      </c>
      <c r="C8" s="227"/>
      <c r="D8" s="227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96</v>
      </c>
      <c r="B9" s="228">
        <f>'Rachunek I'!B9:Q9</f>
        <v>0</v>
      </c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8"/>
      <c r="N9" s="228"/>
      <c r="O9" s="228"/>
      <c r="P9" s="228"/>
      <c r="Q9" s="228"/>
    </row>
    <row r="10" spans="1:17" x14ac:dyDescent="0.2">
      <c r="A10" s="3"/>
    </row>
    <row r="11" spans="1:17" ht="15" x14ac:dyDescent="0.25">
      <c r="A11" s="4" t="s">
        <v>90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149</v>
      </c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7" ht="15" x14ac:dyDescent="0.25">
      <c r="A13" s="4" t="s">
        <v>91</v>
      </c>
      <c r="C13" s="249">
        <f>'Rachunek I'!C13:Q13</f>
        <v>0</v>
      </c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</row>
    <row r="14" spans="1:17" x14ac:dyDescent="0.2">
      <c r="A14" s="3"/>
    </row>
    <row r="15" spans="1:17" ht="15" x14ac:dyDescent="0.25">
      <c r="A15" s="3" t="s">
        <v>92</v>
      </c>
      <c r="C15" s="72" t="str">
        <f>IF(Powierzenie!D5="","",Powierzenie!D5)</f>
        <v/>
      </c>
      <c r="E15" s="46" t="s">
        <v>93</v>
      </c>
      <c r="F15" s="81"/>
      <c r="G15" s="46" t="s">
        <v>143</v>
      </c>
      <c r="H15" s="239"/>
      <c r="I15" s="239"/>
      <c r="J15" s="239"/>
      <c r="K15" s="1" t="s">
        <v>142</v>
      </c>
    </row>
    <row r="16" spans="1:17" ht="15.75" thickBot="1" x14ac:dyDescent="0.3">
      <c r="A16" s="3" t="s">
        <v>148</v>
      </c>
      <c r="B16" s="13"/>
      <c r="C16" s="5"/>
      <c r="D16" s="13"/>
      <c r="E16" s="49"/>
      <c r="F16" s="5"/>
      <c r="G16" s="5"/>
    </row>
    <row r="17" spans="1:18" ht="80.25" customHeight="1" thickBot="1" x14ac:dyDescent="0.25">
      <c r="A17" s="156" t="str">
        <f>Powierzenie!C9</f>
        <v>Kierunek studiów</v>
      </c>
      <c r="B17" s="157" t="str">
        <f>Powierzenie!D9</f>
        <v>Specjalność</v>
      </c>
      <c r="C17" s="158" t="str">
        <f>Powierzenie!E9</f>
        <v>Forma studiów                                                 (stacjonarne, niestacjonarne,  podyplomowe, staż, kurs)</v>
      </c>
      <c r="D17" s="157" t="str">
        <f>Powierzenie!F9</f>
        <v>Poziom studiów  
(I, II, III stopień)</v>
      </c>
      <c r="E17" s="157" t="str">
        <f>Powierzenie!G9</f>
        <v>Rok studiów</v>
      </c>
      <c r="F17" s="250" t="str">
        <f>Powierzenie!H9</f>
        <v>Przedmiot</v>
      </c>
      <c r="G17" s="251"/>
      <c r="H17" s="157" t="str">
        <f>'Rachunek I'!H17</f>
        <v>Liczba godzin do rozliczenia</v>
      </c>
      <c r="I17" s="159" t="str">
        <f>Powierzenie!J9</f>
        <v>Stawka za godzinę</v>
      </c>
      <c r="J17" s="160" t="str">
        <f>Powierzenie!K9</f>
        <v>Kwota ogółem</v>
      </c>
      <c r="K17" s="252" t="s">
        <v>140</v>
      </c>
      <c r="L17" s="253"/>
      <c r="M17" s="253"/>
      <c r="N17" s="253"/>
      <c r="O17" s="253"/>
      <c r="P17" s="253"/>
      <c r="Q17" s="254"/>
      <c r="R17" s="163" t="s">
        <v>150</v>
      </c>
    </row>
    <row r="18" spans="1:18" ht="29.25" customHeight="1" x14ac:dyDescent="0.2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8" t="str">
        <f>IF(Powierzenie!H10="","",Powierzenie!H10)</f>
        <v/>
      </c>
      <c r="G18" s="248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72">
        <f>Powierzenie!I10-'Rachunek I'!H18-'Rachunek II'!H18-'Rachunek III'!H18-'Rachunek IV'!H18-'Rachunek V'!H18-H18</f>
        <v>0</v>
      </c>
    </row>
    <row r="19" spans="1:18" ht="29.25" customHeight="1" x14ac:dyDescent="0.2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35" t="str">
        <f>IF(Powierzenie!H11="","",Powierzenie!H11)</f>
        <v/>
      </c>
      <c r="G19" s="235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70">
        <f>Powierzenie!I11-'Rachunek I'!H19-'Rachunek II'!H19-'Rachunek III'!H19-'Rachunek IV'!H19-'Rachunek V'!H19-H19</f>
        <v>0</v>
      </c>
    </row>
    <row r="20" spans="1:18" ht="29.25" customHeight="1" x14ac:dyDescent="0.2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35" t="str">
        <f>IF(Powierzenie!H12="","",Powierzenie!H12)</f>
        <v/>
      </c>
      <c r="G20" s="235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70">
        <f>Powierzenie!I12-'Rachunek I'!H20-'Rachunek II'!H20-'Rachunek III'!H20-'Rachunek IV'!H20-'Rachunek V'!H20-H20</f>
        <v>0</v>
      </c>
    </row>
    <row r="21" spans="1:18" ht="29.25" customHeight="1" x14ac:dyDescent="0.2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35" t="str">
        <f>IF(Powierzenie!H13="","",Powierzenie!H13)</f>
        <v/>
      </c>
      <c r="G21" s="235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70">
        <f>Powierzenie!I13-'Rachunek I'!H21-'Rachunek II'!H21-'Rachunek III'!H21-'Rachunek IV'!H21-'Rachunek V'!H21-H21</f>
        <v>0</v>
      </c>
    </row>
    <row r="22" spans="1:18" ht="29.25" customHeight="1" x14ac:dyDescent="0.2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35" t="str">
        <f>IF(Powierzenie!H14="","",Powierzenie!H14)</f>
        <v/>
      </c>
      <c r="G22" s="235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70">
        <f>Powierzenie!I14-'Rachunek I'!H22-'Rachunek II'!H22-'Rachunek III'!H22-'Rachunek IV'!H22-'Rachunek V'!H22-H22</f>
        <v>0</v>
      </c>
    </row>
    <row r="23" spans="1:18" ht="29.25" customHeight="1" x14ac:dyDescent="0.2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35" t="str">
        <f>IF(Powierzenie!H15="","",Powierzenie!H15)</f>
        <v/>
      </c>
      <c r="G23" s="235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70">
        <f>Powierzenie!I15-'Rachunek I'!H23-'Rachunek II'!H23-'Rachunek III'!H23-'Rachunek IV'!H23-'Rachunek V'!H23-H23</f>
        <v>0</v>
      </c>
    </row>
    <row r="24" spans="1:18" ht="29.25" customHeight="1" x14ac:dyDescent="0.2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35" t="str">
        <f>IF(Powierzenie!H16="","",Powierzenie!H16)</f>
        <v/>
      </c>
      <c r="G24" s="235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70">
        <f>Powierzenie!I16-'Rachunek I'!H24-'Rachunek II'!H24-'Rachunek III'!H24-'Rachunek IV'!H24-'Rachunek V'!H24-H24</f>
        <v>0</v>
      </c>
    </row>
    <row r="25" spans="1:18" ht="29.25" customHeight="1" x14ac:dyDescent="0.2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35" t="str">
        <f>IF(Powierzenie!H17="","",Powierzenie!H17)</f>
        <v/>
      </c>
      <c r="G25" s="235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70">
        <f>Powierzenie!I17-'Rachunek I'!H25-'Rachunek II'!H25-'Rachunek III'!H25-'Rachunek IV'!H25-'Rachunek V'!H25-H25</f>
        <v>0</v>
      </c>
    </row>
    <row r="26" spans="1:18" ht="29.25" customHeight="1" x14ac:dyDescent="0.2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35" t="str">
        <f>IF(Powierzenie!H18="","",Powierzenie!H18)</f>
        <v/>
      </c>
      <c r="G26" s="235"/>
      <c r="H26" s="53"/>
      <c r="I26" s="35" t="str">
        <f>IF(Powierzenie!J18="","",Powierzenie!J18)</f>
        <v/>
      </c>
      <c r="J26" s="23" t="str">
        <f>IF(I26="","",H26*I26)</f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70">
        <f>Powierzenie!I18-'Rachunek I'!H26-'Rachunek II'!H26-'Rachunek III'!H26-'Rachunek IV'!H26-'Rachunek V'!H26-H26</f>
        <v>0</v>
      </c>
    </row>
    <row r="27" spans="1:18" ht="29.25" customHeight="1" x14ac:dyDescent="0.2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35" t="str">
        <f>IF(Powierzenie!H19="","",Powierzenie!H19)</f>
        <v/>
      </c>
      <c r="G27" s="235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70">
        <f>Powierzenie!I19-'Rachunek I'!H27-'Rachunek II'!H27-'Rachunek III'!H27-'Rachunek IV'!H27-'Rachunek V'!H27-H27</f>
        <v>0</v>
      </c>
    </row>
    <row r="28" spans="1:18" ht="29.25" customHeight="1" x14ac:dyDescent="0.2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35" t="str">
        <f>IF(Powierzenie!H20="","",Powierzenie!H20)</f>
        <v/>
      </c>
      <c r="G28" s="235"/>
      <c r="H28" s="53"/>
      <c r="I28" s="35" t="str">
        <f>IF(Powierzenie!J20="","",Powierzenie!J20)</f>
        <v/>
      </c>
      <c r="J28" s="23" t="str">
        <f t="shared" ref="J28:J33" si="1">IF(I28="","",H28*I28)</f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70">
        <f>Powierzenie!I20-'Rachunek I'!H28-'Rachunek II'!H28-'Rachunek III'!H28-'Rachunek IV'!H28-'Rachunek V'!H28-H28</f>
        <v>0</v>
      </c>
    </row>
    <row r="29" spans="1:18" ht="29.25" customHeight="1" x14ac:dyDescent="0.2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35" t="str">
        <f>IF(Powierzenie!H21="","",Powierzenie!H21)</f>
        <v/>
      </c>
      <c r="G29" s="235"/>
      <c r="H29" s="53"/>
      <c r="I29" s="35" t="str">
        <f>IF(Powierzenie!J21="","",Powierzenie!J21)</f>
        <v/>
      </c>
      <c r="J29" s="23" t="str">
        <f t="shared" si="1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70">
        <f>Powierzenie!I21-'Rachunek I'!H29-'Rachunek II'!H29-'Rachunek III'!H29-'Rachunek IV'!H29-'Rachunek V'!H29-H29</f>
        <v>0</v>
      </c>
    </row>
    <row r="30" spans="1:18" ht="29.25" customHeight="1" x14ac:dyDescent="0.2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35" t="str">
        <f>IF(Powierzenie!H22="","",Powierzenie!H22)</f>
        <v/>
      </c>
      <c r="G30" s="235"/>
      <c r="H30" s="53"/>
      <c r="I30" s="35" t="str">
        <f>IF(Powierzenie!J22="","",Powierzenie!J22)</f>
        <v/>
      </c>
      <c r="J30" s="23" t="str">
        <f t="shared" si="1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70">
        <f>Powierzenie!I22-'Rachunek I'!H30-'Rachunek II'!H30-'Rachunek III'!H30-'Rachunek IV'!H30-'Rachunek V'!H30-H30</f>
        <v>0</v>
      </c>
    </row>
    <row r="31" spans="1:18" ht="29.25" customHeight="1" x14ac:dyDescent="0.2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35" t="str">
        <f>IF(Powierzenie!H23="","",Powierzenie!H23)</f>
        <v/>
      </c>
      <c r="G31" s="235"/>
      <c r="H31" s="53"/>
      <c r="I31" s="35" t="str">
        <f>IF(Powierzenie!J23="","",Powierzenie!J23)</f>
        <v/>
      </c>
      <c r="J31" s="23" t="str">
        <f t="shared" si="1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70">
        <f>Powierzenie!I23-'Rachunek I'!H31-'Rachunek II'!H31-'Rachunek III'!H31-'Rachunek IV'!H31-'Rachunek V'!H31-H31</f>
        <v>0</v>
      </c>
    </row>
    <row r="32" spans="1:18" ht="29.25" customHeight="1" x14ac:dyDescent="0.2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35" t="str">
        <f>IF(Powierzenie!H24="","",Powierzenie!H24)</f>
        <v/>
      </c>
      <c r="G32" s="235"/>
      <c r="H32" s="53"/>
      <c r="I32" s="35" t="str">
        <f>IF(Powierzenie!J24="","",Powierzenie!J24)</f>
        <v/>
      </c>
      <c r="J32" s="23" t="str">
        <f t="shared" si="1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70">
        <f>Powierzenie!I24-'Rachunek I'!H32-'Rachunek II'!H32-'Rachunek III'!H32-'Rachunek IV'!H32-'Rachunek V'!H32-H32</f>
        <v>0</v>
      </c>
    </row>
    <row r="33" spans="1:18" ht="29.25" customHeight="1" x14ac:dyDescent="0.2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35" t="str">
        <f>IF(Powierzenie!H25="","",Powierzenie!H25)</f>
        <v/>
      </c>
      <c r="G33" s="235"/>
      <c r="H33" s="53"/>
      <c r="I33" s="35" t="str">
        <f>IF(Powierzenie!J25="","",Powierzenie!J25)</f>
        <v/>
      </c>
      <c r="J33" s="23" t="str">
        <f t="shared" si="1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70">
        <f>Powierzenie!I25-'Rachunek I'!H33-'Rachunek II'!H33-'Rachunek III'!H33-'Rachunek IV'!H33-'Rachunek V'!H33-H33</f>
        <v>0</v>
      </c>
    </row>
    <row r="34" spans="1:18" ht="29.25" customHeight="1" thickBot="1" x14ac:dyDescent="0.2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31" t="str">
        <f>IF(Powierzenie!H26="","",Powierzenie!H26)</f>
        <v/>
      </c>
      <c r="G34" s="232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71">
        <f>Powierzenie!I26-'Rachunek I'!H34-'Rachunek II'!H34-'Rachunek III'!H34-'Rachunek IV'!H34-'Rachunek V'!H34-H34</f>
        <v>0</v>
      </c>
    </row>
    <row r="35" spans="1:18" ht="16.5" thickBot="1" x14ac:dyDescent="0.3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3">
        <f>Powierzenie!I27-'Rachunek I'!H35-'Rachunek II'!H35-'Rachunek III'!H35-'Rachunek IV'!H35-'Rachunek V'!H35-H35</f>
        <v>0</v>
      </c>
    </row>
    <row r="36" spans="1:18" ht="15.75" x14ac:dyDescent="0.2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7" customHeight="1" x14ac:dyDescent="0.2">
      <c r="A37" s="8"/>
      <c r="B37" s="8"/>
      <c r="C37" s="8"/>
      <c r="D37" s="233" t="s">
        <v>97</v>
      </c>
      <c r="E37" s="233"/>
      <c r="F37" s="233"/>
      <c r="G37" s="8"/>
      <c r="H37" s="233" t="s">
        <v>98</v>
      </c>
      <c r="I37" s="233"/>
      <c r="J37" s="233"/>
      <c r="K37" s="233"/>
      <c r="L37" s="233"/>
      <c r="M37" s="233"/>
      <c r="N37" s="233"/>
      <c r="O37" s="233"/>
      <c r="P37" s="8"/>
      <c r="Q37" s="8"/>
    </row>
    <row r="38" spans="1:18" x14ac:dyDescent="0.2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2">
      <c r="A40" s="9"/>
      <c r="B40" s="9"/>
      <c r="C40" s="8"/>
      <c r="D40" s="9"/>
      <c r="E40" s="9"/>
      <c r="F40" s="9"/>
      <c r="G40" s="9"/>
      <c r="H40" s="238"/>
      <c r="I40" s="238"/>
      <c r="J40" s="238"/>
      <c r="K40" s="238"/>
      <c r="L40" s="238"/>
      <c r="M40" s="238"/>
      <c r="N40" s="238"/>
      <c r="O40" s="238"/>
      <c r="P40" s="9"/>
      <c r="Q40" s="9"/>
    </row>
    <row r="41" spans="1:18" ht="14.25" customHeight="1" x14ac:dyDescent="0.2">
      <c r="A41" s="224" t="s">
        <v>144</v>
      </c>
      <c r="B41" s="224"/>
      <c r="C41" s="8"/>
      <c r="D41" s="224" t="s">
        <v>141</v>
      </c>
      <c r="E41" s="224"/>
      <c r="F41" s="224"/>
      <c r="G41" s="9"/>
      <c r="H41" s="224" t="s">
        <v>145</v>
      </c>
      <c r="I41" s="224"/>
      <c r="J41" s="224"/>
      <c r="K41" s="224"/>
      <c r="L41" s="224"/>
      <c r="M41" s="224"/>
      <c r="N41" s="224"/>
      <c r="O41" s="224"/>
      <c r="P41" s="8"/>
      <c r="Q41" s="8"/>
    </row>
    <row r="42" spans="1:18" ht="14.25" customHeight="1" x14ac:dyDescent="0.2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2">
      <c r="L43" s="105" t="s">
        <v>159</v>
      </c>
      <c r="M43" s="236">
        <f ca="1">TODAY()</f>
        <v>44447</v>
      </c>
      <c r="N43" s="237"/>
      <c r="O43" s="237"/>
      <c r="P43" s="237"/>
      <c r="Q43" s="237"/>
    </row>
    <row r="44" spans="1:18" ht="15" thickBot="1" x14ac:dyDescent="0.25"/>
    <row r="45" spans="1:18" ht="15.75" thickBot="1" x14ac:dyDescent="0.3">
      <c r="G45" s="90"/>
      <c r="H45" s="91"/>
      <c r="I45" s="84" t="s">
        <v>151</v>
      </c>
      <c r="J45" s="85">
        <f>Powierzenie!K27-'Rachunek I'!J35-'Rachunek II'!J35-'Rachunek III'!J35-'Rachunek IV'!J35-'Rachunek V'!J35-J35</f>
        <v>0</v>
      </c>
    </row>
    <row r="46" spans="1:18" x14ac:dyDescent="0.2"/>
    <row r="47" spans="1:18" ht="13.5" hidden="1" customHeight="1" x14ac:dyDescent="0.2"/>
    <row r="48" spans="1:18" x14ac:dyDescent="0.2"/>
  </sheetData>
  <mergeCells count="36">
    <mergeCell ref="F32:G32"/>
    <mergeCell ref="A41:B41"/>
    <mergeCell ref="D41:F41"/>
    <mergeCell ref="H41:O41"/>
    <mergeCell ref="F33:G33"/>
    <mergeCell ref="F31:G31"/>
    <mergeCell ref="F29:G29"/>
    <mergeCell ref="F30:G30"/>
    <mergeCell ref="F28:G28"/>
    <mergeCell ref="F27:G27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zoomScale="80" zoomScaleNormal="80" workbookViewId="0"/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8">
        <f>'Rachunek I'!A1:B1</f>
        <v>0</v>
      </c>
    </row>
    <row r="2" spans="1:17" ht="18" x14ac:dyDescent="0.25">
      <c r="A2" s="14"/>
      <c r="B2" s="14"/>
      <c r="C2" s="15" t="s">
        <v>101</v>
      </c>
      <c r="D2" s="221">
        <v>7</v>
      </c>
      <c r="E2" s="221"/>
      <c r="F2" s="15" t="s">
        <v>165</v>
      </c>
      <c r="G2" s="221"/>
      <c r="H2" s="221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102</v>
      </c>
      <c r="D3" s="222">
        <f>Powierzenie!F2</f>
        <v>0</v>
      </c>
      <c r="E3" s="222"/>
      <c r="F3" s="15" t="s">
        <v>165</v>
      </c>
      <c r="G3" s="223" t="str">
        <f>'Rachunek I'!G3:H3</f>
        <v/>
      </c>
      <c r="H3" s="223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94</v>
      </c>
      <c r="B7" s="243" t="str">
        <f>IF(Powierzenie!D4="","",Powierzenie!D4)</f>
        <v/>
      </c>
      <c r="C7" s="243"/>
      <c r="D7" s="24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95</v>
      </c>
      <c r="B8" s="261">
        <f>'Rachunek I'!B8:D8</f>
        <v>0</v>
      </c>
      <c r="C8" s="261"/>
      <c r="D8" s="261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96</v>
      </c>
      <c r="B9" s="228">
        <f>'Rachunek I'!B9:Q9</f>
        <v>0</v>
      </c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8"/>
      <c r="N9" s="228"/>
      <c r="O9" s="228"/>
      <c r="P9" s="228"/>
      <c r="Q9" s="228"/>
    </row>
    <row r="10" spans="1:17" x14ac:dyDescent="0.2">
      <c r="A10" s="3"/>
    </row>
    <row r="11" spans="1:17" ht="15" x14ac:dyDescent="0.25">
      <c r="A11" s="4" t="s">
        <v>90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149</v>
      </c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7" ht="15" x14ac:dyDescent="0.25">
      <c r="A13" s="4" t="s">
        <v>91</v>
      </c>
      <c r="C13" s="249">
        <f>'Rachunek I'!C13:Q13</f>
        <v>0</v>
      </c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</row>
    <row r="14" spans="1:17" x14ac:dyDescent="0.2">
      <c r="A14" s="3"/>
    </row>
    <row r="15" spans="1:17" ht="15" x14ac:dyDescent="0.25">
      <c r="A15" s="3" t="s">
        <v>92</v>
      </c>
      <c r="C15" s="72" t="str">
        <f>IF(Powierzenie!D5="","",Powierzenie!D5)</f>
        <v/>
      </c>
      <c r="E15" s="46" t="s">
        <v>93</v>
      </c>
      <c r="F15" s="94"/>
      <c r="G15" s="46" t="s">
        <v>143</v>
      </c>
      <c r="H15" s="239"/>
      <c r="I15" s="239"/>
      <c r="J15" s="239"/>
      <c r="K15" s="1" t="s">
        <v>142</v>
      </c>
    </row>
    <row r="16" spans="1:17" ht="15.75" thickBot="1" x14ac:dyDescent="0.3">
      <c r="A16" s="3" t="s">
        <v>148</v>
      </c>
      <c r="B16" s="13"/>
      <c r="C16" s="5"/>
      <c r="D16" s="13"/>
      <c r="E16" s="49"/>
      <c r="F16" s="5"/>
      <c r="G16" s="5"/>
    </row>
    <row r="17" spans="1:18" ht="81" customHeight="1" thickBot="1" x14ac:dyDescent="0.25">
      <c r="A17" s="148" t="str">
        <f>Powierzenie!C9</f>
        <v>Kierunek studiów</v>
      </c>
      <c r="B17" s="152" t="str">
        <f>Powierzenie!D9</f>
        <v>Specjalność</v>
      </c>
      <c r="C17" s="153" t="str">
        <f>Powierzenie!E9</f>
        <v>Forma studiów                                                 (stacjonarne, niestacjonarne,  podyplomowe, staż, kurs)</v>
      </c>
      <c r="D17" s="152" t="str">
        <f>Powierzenie!F9</f>
        <v>Poziom studiów  
(I, II, III stopień)</v>
      </c>
      <c r="E17" s="152" t="str">
        <f>Powierzenie!G9</f>
        <v>Rok studiów</v>
      </c>
      <c r="F17" s="225" t="str">
        <f>Powierzenie!H9</f>
        <v>Przedmiot</v>
      </c>
      <c r="G17" s="226"/>
      <c r="H17" s="152" t="str">
        <f>'Rachunek I'!H17</f>
        <v>Liczba godzin do rozliczenia</v>
      </c>
      <c r="I17" s="154" t="str">
        <f>Powierzenie!J9</f>
        <v>Stawka za godzinę</v>
      </c>
      <c r="J17" s="155" t="str">
        <f>Powierzenie!K9</f>
        <v>Kwota ogółem</v>
      </c>
      <c r="K17" s="240" t="s">
        <v>140</v>
      </c>
      <c r="L17" s="241"/>
      <c r="M17" s="241"/>
      <c r="N17" s="241"/>
      <c r="O17" s="241"/>
      <c r="P17" s="241"/>
      <c r="Q17" s="242"/>
      <c r="R17" s="163" t="s">
        <v>150</v>
      </c>
    </row>
    <row r="18" spans="1:18" ht="29.25" customHeight="1" x14ac:dyDescent="0.2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57" t="str">
        <f>IF(Powierzenie!H10="","",Powierzenie!H10)</f>
        <v/>
      </c>
      <c r="G18" s="258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72">
        <f>Powierzenie!I10-'Rachunek I'!H18-'Rachunek II'!H18-'Rachunek III'!H18-'Rachunek IV'!H18-'Rachunek V'!H18-RachunekVI!H18-H18</f>
        <v>0</v>
      </c>
    </row>
    <row r="19" spans="1:18" ht="29.25" customHeight="1" x14ac:dyDescent="0.2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59" t="str">
        <f>IF(Powierzenie!H11="","",Powierzenie!H11)</f>
        <v/>
      </c>
      <c r="G19" s="260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70">
        <f>Powierzenie!I11-'Rachunek I'!H19-'Rachunek II'!H19-'Rachunek III'!H19-'Rachunek IV'!H19-'Rachunek V'!H19-RachunekVI!H19-H19</f>
        <v>0</v>
      </c>
    </row>
    <row r="20" spans="1:18" ht="29.25" customHeight="1" x14ac:dyDescent="0.2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59" t="str">
        <f>IF(Powierzenie!H12="","",Powierzenie!H12)</f>
        <v/>
      </c>
      <c r="G20" s="260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70">
        <f>Powierzenie!I12-'Rachunek I'!H20-'Rachunek II'!H20-'Rachunek III'!H20-'Rachunek IV'!H20-'Rachunek V'!H20-RachunekVI!H20-H20</f>
        <v>0</v>
      </c>
    </row>
    <row r="21" spans="1:18" ht="29.25" customHeight="1" x14ac:dyDescent="0.2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59" t="str">
        <f>IF(Powierzenie!H13="","",Powierzenie!H13)</f>
        <v/>
      </c>
      <c r="G21" s="260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70">
        <f>Powierzenie!I13-'Rachunek I'!H21-'Rachunek II'!H21-'Rachunek III'!H21-'Rachunek IV'!H21-'Rachunek V'!H21-RachunekVI!H21-H21</f>
        <v>0</v>
      </c>
    </row>
    <row r="22" spans="1:18" ht="29.25" customHeight="1" x14ac:dyDescent="0.2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59" t="str">
        <f>IF(Powierzenie!H14="","",Powierzenie!H14)</f>
        <v/>
      </c>
      <c r="G22" s="260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70">
        <f>Powierzenie!I14-'Rachunek I'!H22-'Rachunek II'!H22-'Rachunek III'!H22-'Rachunek IV'!H22-'Rachunek V'!H22-RachunekVI!H22-H22</f>
        <v>0</v>
      </c>
    </row>
    <row r="23" spans="1:18" ht="29.25" customHeight="1" x14ac:dyDescent="0.2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59" t="str">
        <f>IF(Powierzenie!H15="","",Powierzenie!H15)</f>
        <v/>
      </c>
      <c r="G23" s="260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70">
        <f>Powierzenie!I15-'Rachunek I'!H23-'Rachunek II'!H23-'Rachunek III'!H23-'Rachunek IV'!H23-'Rachunek V'!H23-RachunekVI!H23-H23</f>
        <v>0</v>
      </c>
    </row>
    <row r="24" spans="1:18" ht="29.25" customHeight="1" x14ac:dyDescent="0.2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59" t="str">
        <f>IF(Powierzenie!H16="","",Powierzenie!H16)</f>
        <v/>
      </c>
      <c r="G24" s="260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70">
        <f>Powierzenie!I16-'Rachunek I'!H24-'Rachunek II'!H24-'Rachunek III'!H24-'Rachunek IV'!H24-'Rachunek V'!H24-RachunekVI!H24-H24</f>
        <v>0</v>
      </c>
    </row>
    <row r="25" spans="1:18" ht="29.25" customHeight="1" x14ac:dyDescent="0.2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59" t="str">
        <f>IF(Powierzenie!H17="","",Powierzenie!H17)</f>
        <v/>
      </c>
      <c r="G25" s="260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70">
        <f>Powierzenie!I17-'Rachunek I'!H25-'Rachunek II'!H25-'Rachunek III'!H25-'Rachunek IV'!H25-'Rachunek V'!H25-RachunekVI!H25-H25</f>
        <v>0</v>
      </c>
    </row>
    <row r="26" spans="1:18" ht="29.25" customHeight="1" x14ac:dyDescent="0.2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59" t="str">
        <f>IF(Powierzenie!H18="","",Powierzenie!H18)</f>
        <v/>
      </c>
      <c r="G26" s="260"/>
      <c r="H26" s="53"/>
      <c r="I26" s="35" t="str">
        <f>IF(Powierzenie!J18="","",Powierzenie!J18)</f>
        <v/>
      </c>
      <c r="J26" s="23" t="str">
        <f>IF(I26="","",H26*I26)</f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70">
        <f>Powierzenie!I18-'Rachunek I'!H26-'Rachunek II'!H26-'Rachunek III'!H26-'Rachunek IV'!H26-'Rachunek V'!H26-RachunekVI!H26-H26</f>
        <v>0</v>
      </c>
    </row>
    <row r="27" spans="1:18" ht="29.25" customHeight="1" x14ac:dyDescent="0.2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59" t="str">
        <f>IF(Powierzenie!H19="","",Powierzenie!H19)</f>
        <v/>
      </c>
      <c r="G27" s="260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70">
        <f>Powierzenie!I19-'Rachunek I'!H27-'Rachunek II'!H27-'Rachunek III'!H27-'Rachunek IV'!H27-'Rachunek V'!H27-RachunekVI!H27-H27</f>
        <v>0</v>
      </c>
    </row>
    <row r="28" spans="1:18" ht="29.25" customHeight="1" x14ac:dyDescent="0.2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59" t="str">
        <f>IF(Powierzenie!H20="","",Powierzenie!H20)</f>
        <v/>
      </c>
      <c r="G28" s="260"/>
      <c r="H28" s="53"/>
      <c r="I28" s="35" t="str">
        <f>IF(Powierzenie!J20="","",Powierzenie!J20)</f>
        <v/>
      </c>
      <c r="J28" s="23" t="str">
        <f t="shared" ref="J28:J33" si="1">IF(I28="","",H28*I28)</f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70">
        <f>Powierzenie!I20-'Rachunek I'!H28-'Rachunek II'!H28-'Rachunek III'!H28-'Rachunek IV'!H28-'Rachunek V'!H28-RachunekVI!H28-H28</f>
        <v>0</v>
      </c>
    </row>
    <row r="29" spans="1:18" ht="29.25" customHeight="1" x14ac:dyDescent="0.2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59" t="str">
        <f>IF(Powierzenie!H21="","",Powierzenie!H21)</f>
        <v/>
      </c>
      <c r="G29" s="260"/>
      <c r="H29" s="53"/>
      <c r="I29" s="35" t="str">
        <f>IF(Powierzenie!J21="","",Powierzenie!J21)</f>
        <v/>
      </c>
      <c r="J29" s="23" t="str">
        <f t="shared" si="1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70">
        <f>Powierzenie!I21-'Rachunek I'!H29-'Rachunek II'!H29-'Rachunek III'!H29-'Rachunek IV'!H29-'Rachunek V'!H29-RachunekVI!H29-H29</f>
        <v>0</v>
      </c>
    </row>
    <row r="30" spans="1:18" ht="29.25" customHeight="1" x14ac:dyDescent="0.2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59" t="str">
        <f>IF(Powierzenie!H22="","",Powierzenie!H22)</f>
        <v/>
      </c>
      <c r="G30" s="260"/>
      <c r="H30" s="53"/>
      <c r="I30" s="35" t="str">
        <f>IF(Powierzenie!J22="","",Powierzenie!J22)</f>
        <v/>
      </c>
      <c r="J30" s="23" t="str">
        <f t="shared" si="1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70">
        <f>Powierzenie!I22-'Rachunek I'!H30-'Rachunek II'!H30-'Rachunek III'!H30-'Rachunek IV'!H30-'Rachunek V'!H30-RachunekVI!H30-H30</f>
        <v>0</v>
      </c>
    </row>
    <row r="31" spans="1:18" ht="29.25" customHeight="1" x14ac:dyDescent="0.2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59" t="str">
        <f>IF(Powierzenie!H23="","",Powierzenie!H23)</f>
        <v/>
      </c>
      <c r="G31" s="260"/>
      <c r="H31" s="53"/>
      <c r="I31" s="35" t="str">
        <f>IF(Powierzenie!J23="","",Powierzenie!J23)</f>
        <v/>
      </c>
      <c r="J31" s="23" t="str">
        <f t="shared" si="1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70">
        <f>Powierzenie!I23-'Rachunek I'!H31-'Rachunek II'!H31-'Rachunek III'!H31-'Rachunek IV'!H31-'Rachunek V'!H31-RachunekVI!H31-H31</f>
        <v>0</v>
      </c>
    </row>
    <row r="32" spans="1:18" ht="29.25" customHeight="1" x14ac:dyDescent="0.2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59" t="str">
        <f>IF(Powierzenie!H24="","",Powierzenie!H24)</f>
        <v/>
      </c>
      <c r="G32" s="260"/>
      <c r="H32" s="53"/>
      <c r="I32" s="35" t="str">
        <f>IF(Powierzenie!J24="","",Powierzenie!J24)</f>
        <v/>
      </c>
      <c r="J32" s="23" t="str">
        <f t="shared" si="1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70">
        <f>Powierzenie!I24-'Rachunek I'!H32-'Rachunek II'!H32-'Rachunek III'!H32-'Rachunek IV'!H32-'Rachunek V'!H32-RachunekVI!H32-H32</f>
        <v>0</v>
      </c>
    </row>
    <row r="33" spans="1:18" ht="29.25" customHeight="1" x14ac:dyDescent="0.2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59" t="str">
        <f>IF(Powierzenie!H25="","",Powierzenie!H25)</f>
        <v/>
      </c>
      <c r="G33" s="260"/>
      <c r="H33" s="53"/>
      <c r="I33" s="35" t="str">
        <f>IF(Powierzenie!J25="","",Powierzenie!J25)</f>
        <v/>
      </c>
      <c r="J33" s="23" t="str">
        <f t="shared" si="1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70">
        <f>Powierzenie!I25-'Rachunek I'!H33-'Rachunek II'!H33-'Rachunek III'!H33-'Rachunek IV'!H33-'Rachunek V'!H33-RachunekVI!H33-H33</f>
        <v>0</v>
      </c>
    </row>
    <row r="34" spans="1:18" ht="29.25" customHeight="1" thickBot="1" x14ac:dyDescent="0.2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55" t="str">
        <f>IF(Powierzenie!H26="","",Powierzenie!H26)</f>
        <v/>
      </c>
      <c r="G34" s="256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71">
        <f>Powierzenie!I26-'Rachunek I'!H34-'Rachunek II'!H34-'Rachunek III'!H34-'Rachunek IV'!H34-'Rachunek V'!H34-RachunekVI!H34-H34</f>
        <v>0</v>
      </c>
    </row>
    <row r="35" spans="1:18" ht="16.5" thickBot="1" x14ac:dyDescent="0.3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3">
        <f>Powierzenie!I27-'Rachunek I'!H35-'Rachunek II'!H35-'Rachunek III'!H35-'Rachunek IV'!H35-'Rachunek V'!H35-RachunekVI!H35-H35</f>
        <v>0</v>
      </c>
    </row>
    <row r="36" spans="1:18" ht="15.75" x14ac:dyDescent="0.2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7" customHeight="1" x14ac:dyDescent="0.2">
      <c r="A37" s="8"/>
      <c r="B37" s="8"/>
      <c r="C37" s="8"/>
      <c r="D37" s="233" t="s">
        <v>97</v>
      </c>
      <c r="E37" s="233"/>
      <c r="F37" s="233"/>
      <c r="G37" s="8"/>
      <c r="H37" s="233" t="s">
        <v>98</v>
      </c>
      <c r="I37" s="233"/>
      <c r="J37" s="233"/>
      <c r="K37" s="233"/>
      <c r="L37" s="233"/>
      <c r="M37" s="233"/>
      <c r="N37" s="233"/>
      <c r="O37" s="233"/>
      <c r="P37" s="8"/>
      <c r="Q37" s="8"/>
    </row>
    <row r="38" spans="1:18" x14ac:dyDescent="0.2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2">
      <c r="A40" s="9"/>
      <c r="B40" s="9"/>
      <c r="C40" s="8"/>
      <c r="D40" s="9"/>
      <c r="E40" s="9"/>
      <c r="F40" s="9"/>
      <c r="G40" s="9"/>
      <c r="H40" s="238"/>
      <c r="I40" s="238"/>
      <c r="J40" s="238"/>
      <c r="K40" s="238"/>
      <c r="L40" s="238"/>
      <c r="M40" s="238"/>
      <c r="N40" s="238"/>
      <c r="O40" s="238"/>
      <c r="P40" s="9"/>
      <c r="Q40" s="9"/>
    </row>
    <row r="41" spans="1:18" ht="14.25" customHeight="1" x14ac:dyDescent="0.2">
      <c r="A41" s="224" t="s">
        <v>144</v>
      </c>
      <c r="B41" s="224"/>
      <c r="C41" s="8"/>
      <c r="D41" s="224" t="s">
        <v>141</v>
      </c>
      <c r="E41" s="224"/>
      <c r="F41" s="224"/>
      <c r="G41" s="9"/>
      <c r="H41" s="224" t="s">
        <v>145</v>
      </c>
      <c r="I41" s="224"/>
      <c r="J41" s="224"/>
      <c r="K41" s="224"/>
      <c r="L41" s="224"/>
      <c r="M41" s="224"/>
      <c r="N41" s="224"/>
      <c r="O41" s="224"/>
      <c r="P41" s="8"/>
      <c r="Q41" s="8"/>
    </row>
    <row r="42" spans="1:18" ht="14.25" customHeight="1" x14ac:dyDescent="0.2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2">
      <c r="L43" s="105" t="s">
        <v>159</v>
      </c>
      <c r="M43" s="236">
        <f ca="1">TODAY()</f>
        <v>44447</v>
      </c>
      <c r="N43" s="237"/>
      <c r="O43" s="237"/>
      <c r="P43" s="237"/>
      <c r="Q43" s="237"/>
    </row>
    <row r="44" spans="1:18" ht="15" thickBot="1" x14ac:dyDescent="0.25"/>
    <row r="45" spans="1:18" ht="15.75" thickBot="1" x14ac:dyDescent="0.3">
      <c r="G45" s="90"/>
      <c r="H45" s="91"/>
      <c r="I45" s="84" t="s">
        <v>151</v>
      </c>
      <c r="J45" s="85">
        <f>Powierzenie!K27-'Rachunek I'!J35-'Rachunek II'!J35-'Rachunek III'!J35-'Rachunek IV'!J35-'Rachunek V'!J35-RachunekVI!J35-J35</f>
        <v>0</v>
      </c>
    </row>
    <row r="46" spans="1:18" x14ac:dyDescent="0.2"/>
    <row r="47" spans="1:18" ht="62.25" hidden="1" customHeight="1" x14ac:dyDescent="0.2"/>
    <row r="48" spans="1:18" x14ac:dyDescent="0.2"/>
  </sheetData>
  <mergeCells count="36">
    <mergeCell ref="F32:G32"/>
    <mergeCell ref="A41:B41"/>
    <mergeCell ref="D41:F41"/>
    <mergeCell ref="H41:O41"/>
    <mergeCell ref="F33:G33"/>
    <mergeCell ref="F31:G31"/>
    <mergeCell ref="F29:G29"/>
    <mergeCell ref="F30:G30"/>
    <mergeCell ref="F28:G28"/>
    <mergeCell ref="F27:G27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17:G17"/>
    <mergeCell ref="K17:Q17"/>
    <mergeCell ref="M43:Q43"/>
    <mergeCell ref="F34:G34"/>
    <mergeCell ref="D37:F37"/>
    <mergeCell ref="H37:O37"/>
    <mergeCell ref="H40:O40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zoomScale="80" zoomScaleNormal="80" workbookViewId="0"/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bestFit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8">
        <f>'Rachunek I'!A1:B1</f>
        <v>0</v>
      </c>
    </row>
    <row r="2" spans="1:17" ht="18" x14ac:dyDescent="0.25">
      <c r="A2" s="14"/>
      <c r="B2" s="14"/>
      <c r="C2" s="15" t="s">
        <v>101</v>
      </c>
      <c r="D2" s="221">
        <v>8</v>
      </c>
      <c r="E2" s="221"/>
      <c r="F2" s="15" t="s">
        <v>165</v>
      </c>
      <c r="G2" s="221"/>
      <c r="H2" s="221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102</v>
      </c>
      <c r="D3" s="222">
        <f>Powierzenie!F2</f>
        <v>0</v>
      </c>
      <c r="E3" s="222"/>
      <c r="F3" s="15" t="s">
        <v>165</v>
      </c>
      <c r="G3" s="223" t="str">
        <f>'Rachunek I'!G3:H3</f>
        <v/>
      </c>
      <c r="H3" s="223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94</v>
      </c>
      <c r="B7" s="243" t="str">
        <f>IF(Powierzenie!D4="","",Powierzenie!D4)</f>
        <v/>
      </c>
      <c r="C7" s="243"/>
      <c r="D7" s="24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95</v>
      </c>
      <c r="B8" s="261">
        <f>'Rachunek I'!B8:D8</f>
        <v>0</v>
      </c>
      <c r="C8" s="261"/>
      <c r="D8" s="261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96</v>
      </c>
      <c r="B9" s="228">
        <f>'Rachunek I'!B9:Q9</f>
        <v>0</v>
      </c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8"/>
      <c r="N9" s="228"/>
      <c r="O9" s="228"/>
      <c r="P9" s="228"/>
      <c r="Q9" s="228"/>
    </row>
    <row r="10" spans="1:17" x14ac:dyDescent="0.2">
      <c r="A10" s="3"/>
    </row>
    <row r="11" spans="1:17" ht="15" x14ac:dyDescent="0.25">
      <c r="A11" s="4" t="s">
        <v>90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149</v>
      </c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7" ht="15" x14ac:dyDescent="0.25">
      <c r="A13" s="4" t="s">
        <v>91</v>
      </c>
      <c r="C13" s="249">
        <f>'Rachunek I'!C13:Q13</f>
        <v>0</v>
      </c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</row>
    <row r="14" spans="1:17" x14ac:dyDescent="0.2">
      <c r="A14" s="3"/>
    </row>
    <row r="15" spans="1:17" ht="15" x14ac:dyDescent="0.25">
      <c r="A15" s="3" t="s">
        <v>92</v>
      </c>
      <c r="C15" s="72" t="str">
        <f>IF(Powierzenie!D5="","",Powierzenie!D5)</f>
        <v/>
      </c>
      <c r="E15" s="46" t="s">
        <v>93</v>
      </c>
      <c r="F15" s="95"/>
      <c r="G15" s="46" t="s">
        <v>143</v>
      </c>
      <c r="H15" s="239"/>
      <c r="I15" s="239"/>
      <c r="J15" s="239"/>
      <c r="K15" s="1" t="s">
        <v>142</v>
      </c>
    </row>
    <row r="16" spans="1:17" ht="15.75" thickBot="1" x14ac:dyDescent="0.3">
      <c r="A16" s="3" t="s">
        <v>148</v>
      </c>
      <c r="B16" s="13"/>
      <c r="C16" s="5"/>
      <c r="D16" s="13"/>
      <c r="E16" s="49"/>
      <c r="F16" s="5"/>
      <c r="G16" s="5"/>
    </row>
    <row r="17" spans="1:18" ht="81" customHeight="1" thickBot="1" x14ac:dyDescent="0.25">
      <c r="A17" s="174" t="str">
        <f>Powierzenie!C9</f>
        <v>Kierunek studiów</v>
      </c>
      <c r="B17" s="175" t="str">
        <f>Powierzenie!D9</f>
        <v>Specjalność</v>
      </c>
      <c r="C17" s="176" t="str">
        <f>Powierzenie!E9</f>
        <v>Forma studiów                                                 (stacjonarne, niestacjonarne,  podyplomowe, staż, kurs)</v>
      </c>
      <c r="D17" s="175" t="str">
        <f>Powierzenie!F9</f>
        <v>Poziom studiów  
(I, II, III stopień)</v>
      </c>
      <c r="E17" s="175" t="str">
        <f>Powierzenie!G9</f>
        <v>Rok studiów</v>
      </c>
      <c r="F17" s="262" t="str">
        <f>Powierzenie!H9</f>
        <v>Przedmiot</v>
      </c>
      <c r="G17" s="263"/>
      <c r="H17" s="175" t="str">
        <f>'Rachunek I'!H17</f>
        <v>Liczba godzin do rozliczenia</v>
      </c>
      <c r="I17" s="177" t="str">
        <f>Powierzenie!J9</f>
        <v>Stawka za godzinę</v>
      </c>
      <c r="J17" s="178" t="str">
        <f>Powierzenie!K9</f>
        <v>Kwota ogółem</v>
      </c>
      <c r="K17" s="264" t="s">
        <v>140</v>
      </c>
      <c r="L17" s="265"/>
      <c r="M17" s="265"/>
      <c r="N17" s="265"/>
      <c r="O17" s="265"/>
      <c r="P17" s="265"/>
      <c r="Q17" s="266"/>
      <c r="R17" s="163" t="s">
        <v>150</v>
      </c>
    </row>
    <row r="18" spans="1:18" ht="29.25" customHeight="1" x14ac:dyDescent="0.2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57" t="str">
        <f>IF(Powierzenie!H10="","",Powierzenie!H10)</f>
        <v/>
      </c>
      <c r="G18" s="258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72">
        <f>Powierzenie!I10-'Rachunek I'!H18-'Rachunek II'!H18-'Rachunek III'!H18-'Rachunek IV'!H18-'Rachunek V'!H18-RachunekVI!H18-'Rachunek VII'!H18-H18</f>
        <v>0</v>
      </c>
    </row>
    <row r="19" spans="1:18" ht="29.25" customHeight="1" x14ac:dyDescent="0.2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59" t="str">
        <f>IF(Powierzenie!H11="","",Powierzenie!H11)</f>
        <v/>
      </c>
      <c r="G19" s="260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70">
        <f>Powierzenie!I11-'Rachunek I'!H19-'Rachunek II'!H19-'Rachunek III'!H19-'Rachunek IV'!H19-'Rachunek V'!H19-RachunekVI!H19-'Rachunek VII'!H19-H19</f>
        <v>0</v>
      </c>
    </row>
    <row r="20" spans="1:18" ht="29.25" customHeight="1" x14ac:dyDescent="0.2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59" t="str">
        <f>IF(Powierzenie!H12="","",Powierzenie!H12)</f>
        <v/>
      </c>
      <c r="G20" s="260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70">
        <f>Powierzenie!I12-'Rachunek I'!H20-'Rachunek II'!H20-'Rachunek III'!H20-'Rachunek IV'!H20-'Rachunek V'!H20-RachunekVI!H20-'Rachunek VII'!H20-H20</f>
        <v>0</v>
      </c>
    </row>
    <row r="21" spans="1:18" ht="29.25" customHeight="1" x14ac:dyDescent="0.2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59" t="str">
        <f>IF(Powierzenie!H13="","",Powierzenie!H13)</f>
        <v/>
      </c>
      <c r="G21" s="260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70">
        <f>Powierzenie!I13-'Rachunek I'!H21-'Rachunek II'!H21-'Rachunek III'!H21-'Rachunek IV'!H21-'Rachunek V'!H21-RachunekVI!H21-'Rachunek VII'!H21-H21</f>
        <v>0</v>
      </c>
    </row>
    <row r="22" spans="1:18" ht="29.25" customHeight="1" x14ac:dyDescent="0.2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59" t="str">
        <f>IF(Powierzenie!H14="","",Powierzenie!H14)</f>
        <v/>
      </c>
      <c r="G22" s="260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70">
        <f>Powierzenie!I14-'Rachunek I'!H22-'Rachunek II'!H22-'Rachunek III'!H22-'Rachunek IV'!H22-'Rachunek V'!H22-RachunekVI!H22-'Rachunek VII'!H22-H22</f>
        <v>0</v>
      </c>
    </row>
    <row r="23" spans="1:18" ht="29.25" customHeight="1" x14ac:dyDescent="0.2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59" t="str">
        <f>IF(Powierzenie!H15="","",Powierzenie!H15)</f>
        <v/>
      </c>
      <c r="G23" s="260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70">
        <f>Powierzenie!I15-'Rachunek I'!H23-'Rachunek II'!H23-'Rachunek III'!H23-'Rachunek IV'!H23-'Rachunek V'!H23-RachunekVI!H23-'Rachunek VII'!H23-H23</f>
        <v>0</v>
      </c>
    </row>
    <row r="24" spans="1:18" ht="29.25" customHeight="1" x14ac:dyDescent="0.2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59" t="str">
        <f>IF(Powierzenie!H16="","",Powierzenie!H16)</f>
        <v/>
      </c>
      <c r="G24" s="260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70">
        <f>Powierzenie!I16-'Rachunek I'!H24-'Rachunek II'!H24-'Rachunek III'!H24-'Rachunek IV'!H24-'Rachunek V'!H24-RachunekVI!H24-'Rachunek VII'!H24-H24</f>
        <v>0</v>
      </c>
    </row>
    <row r="25" spans="1:18" ht="29.25" customHeight="1" x14ac:dyDescent="0.2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59" t="str">
        <f>IF(Powierzenie!H17="","",Powierzenie!H17)</f>
        <v/>
      </c>
      <c r="G25" s="260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70">
        <f>Powierzenie!I17-'Rachunek I'!H25-'Rachunek II'!H25-'Rachunek III'!H25-'Rachunek IV'!H25-'Rachunek V'!H25-RachunekVI!H25-'Rachunek VII'!H25-H25</f>
        <v>0</v>
      </c>
    </row>
    <row r="26" spans="1:18" ht="29.25" customHeight="1" x14ac:dyDescent="0.2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59" t="str">
        <f>IF(Powierzenie!H18="","",Powierzenie!H18)</f>
        <v/>
      </c>
      <c r="G26" s="260"/>
      <c r="H26" s="53"/>
      <c r="I26" s="35" t="str">
        <f>IF(Powierzenie!J18="","",Powierzenie!J18)</f>
        <v/>
      </c>
      <c r="J26" s="23" t="str">
        <f t="shared" si="0"/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70">
        <f>Powierzenie!I18-'Rachunek I'!H26-'Rachunek II'!H26-'Rachunek III'!H26-'Rachunek IV'!H26-'Rachunek V'!H26-RachunekVI!H26-'Rachunek VII'!H26-H26</f>
        <v>0</v>
      </c>
    </row>
    <row r="27" spans="1:18" ht="29.25" customHeight="1" x14ac:dyDescent="0.2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59" t="str">
        <f>IF(Powierzenie!H19="","",Powierzenie!H19)</f>
        <v/>
      </c>
      <c r="G27" s="260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70">
        <f>Powierzenie!I19-'Rachunek I'!H27-'Rachunek II'!H27-'Rachunek III'!H27-'Rachunek IV'!H27-'Rachunek V'!H27-RachunekVI!H27-'Rachunek VII'!H27-H27</f>
        <v>0</v>
      </c>
    </row>
    <row r="28" spans="1:18" ht="29.25" customHeight="1" x14ac:dyDescent="0.2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59" t="str">
        <f>IF(Powierzenie!H20="","",Powierzenie!H20)</f>
        <v/>
      </c>
      <c r="G28" s="260"/>
      <c r="H28" s="53"/>
      <c r="I28" s="35" t="str">
        <f>IF(Powierzenie!J20="","",Powierzenie!J20)</f>
        <v/>
      </c>
      <c r="J28" s="23" t="str">
        <f t="shared" si="0"/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70">
        <f>Powierzenie!I20-'Rachunek I'!H28-'Rachunek II'!H28-'Rachunek III'!H28-'Rachunek IV'!H28-'Rachunek V'!H28-RachunekVI!H28-'Rachunek VII'!H28-H28</f>
        <v>0</v>
      </c>
    </row>
    <row r="29" spans="1:18" ht="29.25" customHeight="1" x14ac:dyDescent="0.2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59" t="str">
        <f>IF(Powierzenie!H21="","",Powierzenie!H21)</f>
        <v/>
      </c>
      <c r="G29" s="260"/>
      <c r="H29" s="53"/>
      <c r="I29" s="35" t="str">
        <f>IF(Powierzenie!J21="","",Powierzenie!J21)</f>
        <v/>
      </c>
      <c r="J29" s="23" t="str">
        <f t="shared" si="0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70">
        <f>Powierzenie!I21-'Rachunek I'!H29-'Rachunek II'!H29-'Rachunek III'!H29-'Rachunek IV'!H29-'Rachunek V'!H29-RachunekVI!H29-'Rachunek VII'!H29-H29</f>
        <v>0</v>
      </c>
    </row>
    <row r="30" spans="1:18" ht="29.25" customHeight="1" x14ac:dyDescent="0.2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59" t="str">
        <f>IF(Powierzenie!H22="","",Powierzenie!H22)</f>
        <v/>
      </c>
      <c r="G30" s="260"/>
      <c r="H30" s="53"/>
      <c r="I30" s="35" t="str">
        <f>IF(Powierzenie!J22="","",Powierzenie!J22)</f>
        <v/>
      </c>
      <c r="J30" s="23" t="str">
        <f t="shared" si="0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70">
        <f>Powierzenie!I22-'Rachunek I'!H30-'Rachunek II'!H30-'Rachunek III'!H30-'Rachunek IV'!H30-'Rachunek V'!H30-RachunekVI!H30-'Rachunek VII'!H30-H30</f>
        <v>0</v>
      </c>
    </row>
    <row r="31" spans="1:18" ht="29.25" customHeight="1" x14ac:dyDescent="0.2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59" t="str">
        <f>IF(Powierzenie!H23="","",Powierzenie!H23)</f>
        <v/>
      </c>
      <c r="G31" s="260"/>
      <c r="H31" s="53"/>
      <c r="I31" s="35" t="str">
        <f>IF(Powierzenie!J23="","",Powierzenie!J23)</f>
        <v/>
      </c>
      <c r="J31" s="23" t="str">
        <f t="shared" si="0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70">
        <f>Powierzenie!I23-'Rachunek I'!H31-'Rachunek II'!H31-'Rachunek III'!H31-'Rachunek IV'!H31-'Rachunek V'!H31-RachunekVI!H31-'Rachunek VII'!H31-H31</f>
        <v>0</v>
      </c>
    </row>
    <row r="32" spans="1:18" ht="29.25" customHeight="1" x14ac:dyDescent="0.2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59" t="str">
        <f>IF(Powierzenie!H24="","",Powierzenie!H24)</f>
        <v/>
      </c>
      <c r="G32" s="260"/>
      <c r="H32" s="53"/>
      <c r="I32" s="35" t="str">
        <f>IF(Powierzenie!J24="","",Powierzenie!J24)</f>
        <v/>
      </c>
      <c r="J32" s="23" t="str">
        <f t="shared" si="0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70">
        <f>Powierzenie!I24-'Rachunek I'!H32-'Rachunek II'!H32-'Rachunek III'!H32-'Rachunek IV'!H32-'Rachunek V'!H32-RachunekVI!H32-'Rachunek VII'!H32-H32</f>
        <v>0</v>
      </c>
    </row>
    <row r="33" spans="1:18" ht="29.25" customHeight="1" x14ac:dyDescent="0.2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59" t="str">
        <f>IF(Powierzenie!H25="","",Powierzenie!H25)</f>
        <v/>
      </c>
      <c r="G33" s="260"/>
      <c r="H33" s="53"/>
      <c r="I33" s="35" t="str">
        <f>IF(Powierzenie!J25="","",Powierzenie!J25)</f>
        <v/>
      </c>
      <c r="J33" s="23" t="str">
        <f t="shared" si="0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70">
        <f>Powierzenie!I25-'Rachunek I'!H33-'Rachunek II'!H33-'Rachunek III'!H33-'Rachunek IV'!H33-'Rachunek V'!H33-RachunekVI!H33-'Rachunek VII'!H33-H33</f>
        <v>0</v>
      </c>
    </row>
    <row r="34" spans="1:18" ht="29.25" customHeight="1" thickBot="1" x14ac:dyDescent="0.2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55" t="str">
        <f>IF(Powierzenie!H26="","",Powierzenie!H26)</f>
        <v/>
      </c>
      <c r="G34" s="256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71">
        <f>Powierzenie!I26-'Rachunek I'!H34-'Rachunek II'!H34-'Rachunek III'!H34-'Rachunek IV'!H34-'Rachunek V'!H34-RachunekVI!H34-'Rachunek VII'!H34-H34</f>
        <v>0</v>
      </c>
    </row>
    <row r="35" spans="1:18" ht="16.5" thickBot="1" x14ac:dyDescent="0.3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3">
        <f>Powierzenie!I27-'Rachunek I'!H35-'Rachunek II'!H35-'Rachunek III'!H35-'Rachunek IV'!H35-'Rachunek V'!H35-RachunekVI!H35-'Rachunek VII'!H35-H35</f>
        <v>0</v>
      </c>
    </row>
    <row r="36" spans="1:18" ht="15.75" x14ac:dyDescent="0.2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6.25" customHeight="1" x14ac:dyDescent="0.2">
      <c r="A37" s="8"/>
      <c r="B37" s="8"/>
      <c r="C37" s="8"/>
      <c r="D37" s="233" t="s">
        <v>97</v>
      </c>
      <c r="E37" s="233"/>
      <c r="F37" s="233"/>
      <c r="G37" s="8"/>
      <c r="H37" s="233" t="s">
        <v>98</v>
      </c>
      <c r="I37" s="233"/>
      <c r="J37" s="233"/>
      <c r="K37" s="233"/>
      <c r="L37" s="233"/>
      <c r="M37" s="233"/>
      <c r="N37" s="233"/>
      <c r="O37" s="233"/>
      <c r="P37" s="8"/>
      <c r="Q37" s="8"/>
    </row>
    <row r="38" spans="1:18" x14ac:dyDescent="0.2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2">
      <c r="A40" s="9"/>
      <c r="B40" s="9"/>
      <c r="C40" s="8"/>
      <c r="D40" s="9"/>
      <c r="E40" s="9"/>
      <c r="F40" s="9"/>
      <c r="G40" s="9"/>
      <c r="H40" s="238"/>
      <c r="I40" s="238"/>
      <c r="J40" s="238"/>
      <c r="K40" s="238"/>
      <c r="L40" s="238"/>
      <c r="M40" s="238"/>
      <c r="N40" s="238"/>
      <c r="O40" s="238"/>
      <c r="P40" s="9"/>
      <c r="Q40" s="9"/>
    </row>
    <row r="41" spans="1:18" x14ac:dyDescent="0.2">
      <c r="A41" s="224" t="s">
        <v>144</v>
      </c>
      <c r="B41" s="224"/>
      <c r="C41" s="8"/>
      <c r="D41" s="224" t="s">
        <v>141</v>
      </c>
      <c r="E41" s="224"/>
      <c r="F41" s="224"/>
      <c r="G41" s="9"/>
      <c r="H41" s="224" t="s">
        <v>145</v>
      </c>
      <c r="I41" s="224"/>
      <c r="J41" s="224"/>
      <c r="K41" s="224"/>
      <c r="L41" s="224"/>
      <c r="M41" s="224"/>
      <c r="N41" s="224"/>
      <c r="O41" s="224"/>
      <c r="P41" s="8"/>
      <c r="Q41" s="8"/>
    </row>
    <row r="42" spans="1:18" x14ac:dyDescent="0.2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2">
      <c r="L43" s="105" t="s">
        <v>159</v>
      </c>
      <c r="M43" s="236">
        <f ca="1">TODAY()</f>
        <v>44447</v>
      </c>
      <c r="N43" s="237"/>
      <c r="O43" s="237"/>
      <c r="P43" s="237"/>
      <c r="Q43" s="237"/>
    </row>
    <row r="44" spans="1:18" ht="15" thickBot="1" x14ac:dyDescent="0.25"/>
    <row r="45" spans="1:18" ht="15.75" thickBot="1" x14ac:dyDescent="0.3">
      <c r="G45" s="90"/>
      <c r="H45" s="91"/>
      <c r="I45" s="84" t="s">
        <v>151</v>
      </c>
      <c r="J45" s="85">
        <f>Powierzenie!K27-'Rachunek I'!J35-'Rachunek II'!J35-'Rachunek III'!J35-'Rachunek IV'!J35-'Rachunek V'!J35-RachunekVI!J35-'Rachunek VII'!J35-J35</f>
        <v>0</v>
      </c>
    </row>
    <row r="46" spans="1:18" x14ac:dyDescent="0.2"/>
    <row r="47" spans="1:18" x14ac:dyDescent="0.2"/>
    <row r="48" spans="1:18" hidden="1" x14ac:dyDescent="0.2"/>
  </sheetData>
  <mergeCells count="36">
    <mergeCell ref="F34:G34"/>
    <mergeCell ref="D37:F37"/>
    <mergeCell ref="H37:O37"/>
    <mergeCell ref="H40:O40"/>
    <mergeCell ref="A41:B41"/>
    <mergeCell ref="D41:F41"/>
    <mergeCell ref="H41:O41"/>
    <mergeCell ref="F20:G20"/>
    <mergeCell ref="F33:G33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D2:E2"/>
    <mergeCell ref="G2:H2"/>
    <mergeCell ref="D3:E3"/>
    <mergeCell ref="G3:H3"/>
    <mergeCell ref="M43:Q43"/>
    <mergeCell ref="F21:G21"/>
    <mergeCell ref="B7:D7"/>
    <mergeCell ref="B8:D8"/>
    <mergeCell ref="B9:Q9"/>
    <mergeCell ref="C12:Q12"/>
    <mergeCell ref="C13:Q13"/>
    <mergeCell ref="H15:J15"/>
    <mergeCell ref="F17:G17"/>
    <mergeCell ref="K17:Q17"/>
    <mergeCell ref="F18:G18"/>
    <mergeCell ref="F19:G19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showGridLines="0" zoomScale="80" zoomScaleNormal="80" workbookViewId="0"/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bestFit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8">
        <f>'Rachunek I'!A1:B1</f>
        <v>0</v>
      </c>
    </row>
    <row r="2" spans="1:17" ht="18" x14ac:dyDescent="0.25">
      <c r="A2" s="14"/>
      <c r="B2" s="14"/>
      <c r="C2" s="15" t="s">
        <v>101</v>
      </c>
      <c r="D2" s="221">
        <v>9</v>
      </c>
      <c r="E2" s="221"/>
      <c r="F2" s="15" t="s">
        <v>165</v>
      </c>
      <c r="G2" s="221"/>
      <c r="H2" s="221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102</v>
      </c>
      <c r="D3" s="222">
        <f>Powierzenie!F2</f>
        <v>0</v>
      </c>
      <c r="E3" s="222"/>
      <c r="F3" s="15" t="s">
        <v>165</v>
      </c>
      <c r="G3" s="223" t="str">
        <f>'Rachunek I'!G3:H3</f>
        <v/>
      </c>
      <c r="H3" s="223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94</v>
      </c>
      <c r="B7" s="243" t="str">
        <f>IF(Powierzenie!D4="","",Powierzenie!D4)</f>
        <v/>
      </c>
      <c r="C7" s="243"/>
      <c r="D7" s="24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95</v>
      </c>
      <c r="B8" s="261">
        <f>'Rachunek I'!B8:D8</f>
        <v>0</v>
      </c>
      <c r="C8" s="261"/>
      <c r="D8" s="261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96</v>
      </c>
      <c r="B9" s="228">
        <f>'Rachunek I'!B9:Q9</f>
        <v>0</v>
      </c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8"/>
      <c r="N9" s="228"/>
      <c r="O9" s="228"/>
      <c r="P9" s="228"/>
      <c r="Q9" s="228"/>
    </row>
    <row r="10" spans="1:17" x14ac:dyDescent="0.2">
      <c r="A10" s="3"/>
    </row>
    <row r="11" spans="1:17" ht="15" x14ac:dyDescent="0.25">
      <c r="A11" s="4" t="s">
        <v>90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149</v>
      </c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7" ht="15" x14ac:dyDescent="0.25">
      <c r="A13" s="4" t="s">
        <v>91</v>
      </c>
      <c r="C13" s="249">
        <f>'Rachunek I'!C13:Q13</f>
        <v>0</v>
      </c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</row>
    <row r="14" spans="1:17" x14ac:dyDescent="0.2">
      <c r="A14" s="3"/>
    </row>
    <row r="15" spans="1:17" ht="15" x14ac:dyDescent="0.25">
      <c r="A15" s="3" t="s">
        <v>92</v>
      </c>
      <c r="C15" s="72" t="str">
        <f>IF(Powierzenie!D5="","",Powierzenie!D5)</f>
        <v/>
      </c>
      <c r="E15" s="46" t="s">
        <v>93</v>
      </c>
      <c r="F15" s="95"/>
      <c r="G15" s="46" t="s">
        <v>143</v>
      </c>
      <c r="H15" s="239"/>
      <c r="I15" s="239"/>
      <c r="J15" s="239"/>
      <c r="K15" s="1" t="s">
        <v>142</v>
      </c>
    </row>
    <row r="16" spans="1:17" ht="15.75" thickBot="1" x14ac:dyDescent="0.3">
      <c r="A16" s="3" t="s">
        <v>148</v>
      </c>
      <c r="B16" s="13"/>
      <c r="C16" s="5"/>
      <c r="D16" s="13"/>
      <c r="E16" s="49"/>
      <c r="F16" s="5"/>
      <c r="G16" s="5"/>
    </row>
    <row r="17" spans="1:18" ht="81" customHeight="1" thickBot="1" x14ac:dyDescent="0.25">
      <c r="A17" s="148" t="str">
        <f>Powierzenie!C9</f>
        <v>Kierunek studiów</v>
      </c>
      <c r="B17" s="152" t="str">
        <f>Powierzenie!D9</f>
        <v>Specjalność</v>
      </c>
      <c r="C17" s="153" t="str">
        <f>Powierzenie!E9</f>
        <v>Forma studiów                                                 (stacjonarne, niestacjonarne,  podyplomowe, staż, kurs)</v>
      </c>
      <c r="D17" s="152" t="str">
        <f>Powierzenie!F9</f>
        <v>Poziom studiów  
(I, II, III stopień)</v>
      </c>
      <c r="E17" s="152" t="str">
        <f>Powierzenie!G9</f>
        <v>Rok studiów</v>
      </c>
      <c r="F17" s="225" t="str">
        <f>Powierzenie!H9</f>
        <v>Przedmiot</v>
      </c>
      <c r="G17" s="226"/>
      <c r="H17" s="152" t="str">
        <f>'Rachunek I'!H17</f>
        <v>Liczba godzin do rozliczenia</v>
      </c>
      <c r="I17" s="154" t="str">
        <f>Powierzenie!J9</f>
        <v>Stawka za godzinę</v>
      </c>
      <c r="J17" s="155" t="str">
        <f>Powierzenie!K9</f>
        <v>Kwota ogółem</v>
      </c>
      <c r="K17" s="240" t="s">
        <v>140</v>
      </c>
      <c r="L17" s="241"/>
      <c r="M17" s="241"/>
      <c r="N17" s="241"/>
      <c r="O17" s="241"/>
      <c r="P17" s="241"/>
      <c r="Q17" s="242"/>
      <c r="R17" s="163" t="s">
        <v>150</v>
      </c>
    </row>
    <row r="18" spans="1:18" ht="29.25" customHeight="1" x14ac:dyDescent="0.2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57" t="str">
        <f>IF(Powierzenie!H10="","",Powierzenie!H10)</f>
        <v/>
      </c>
      <c r="G18" s="258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72">
        <f>Powierzenie!I10-'Rachunek I'!H18-'Rachunek II'!H18-'Rachunek III'!H18-'Rachunek IV'!H18-'Rachunek V'!H18-RachunekVI!H18-'Rachunek VII'!H18-'Rachunek VIII'!H18-H18</f>
        <v>0</v>
      </c>
    </row>
    <row r="19" spans="1:18" ht="29.25" customHeight="1" x14ac:dyDescent="0.2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59" t="str">
        <f>IF(Powierzenie!H11="","",Powierzenie!H11)</f>
        <v/>
      </c>
      <c r="G19" s="260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70">
        <f>Powierzenie!I11-'Rachunek I'!H19-'Rachunek II'!H19-'Rachunek III'!H19-'Rachunek IV'!H19-'Rachunek V'!H19-RachunekVI!H19-'Rachunek VII'!H19-'Rachunek VIII'!H19-H19</f>
        <v>0</v>
      </c>
    </row>
    <row r="20" spans="1:18" ht="29.25" customHeight="1" x14ac:dyDescent="0.2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59" t="str">
        <f>IF(Powierzenie!H12="","",Powierzenie!H12)</f>
        <v/>
      </c>
      <c r="G20" s="260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70">
        <f>Powierzenie!I12-'Rachunek I'!H20-'Rachunek II'!H20-'Rachunek III'!H20-'Rachunek IV'!H20-'Rachunek V'!H20-RachunekVI!H20-'Rachunek VII'!H20-'Rachunek VIII'!H20-H20</f>
        <v>0</v>
      </c>
    </row>
    <row r="21" spans="1:18" ht="29.25" customHeight="1" x14ac:dyDescent="0.2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59" t="str">
        <f>IF(Powierzenie!H13="","",Powierzenie!H13)</f>
        <v/>
      </c>
      <c r="G21" s="260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70">
        <f>Powierzenie!I13-'Rachunek I'!H21-'Rachunek II'!H21-'Rachunek III'!H21-'Rachunek IV'!H21-'Rachunek V'!H21-RachunekVI!H21-'Rachunek VII'!H21-'Rachunek VIII'!H21-H21</f>
        <v>0</v>
      </c>
    </row>
    <row r="22" spans="1:18" ht="29.25" customHeight="1" x14ac:dyDescent="0.2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59" t="str">
        <f>IF(Powierzenie!H14="","",Powierzenie!H14)</f>
        <v/>
      </c>
      <c r="G22" s="260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70">
        <f>Powierzenie!I14-'Rachunek I'!H22-'Rachunek II'!H22-'Rachunek III'!H22-'Rachunek IV'!H22-'Rachunek V'!H22-RachunekVI!H22-'Rachunek VII'!H22-'Rachunek VIII'!H22-H22</f>
        <v>0</v>
      </c>
    </row>
    <row r="23" spans="1:18" ht="29.25" customHeight="1" x14ac:dyDescent="0.2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59" t="str">
        <f>IF(Powierzenie!H15="","",Powierzenie!H15)</f>
        <v/>
      </c>
      <c r="G23" s="260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70">
        <f>Powierzenie!I15-'Rachunek I'!H23-'Rachunek II'!H23-'Rachunek III'!H23-'Rachunek IV'!H23-'Rachunek V'!H23-RachunekVI!H23-'Rachunek VII'!H23-'Rachunek VIII'!H23-H23</f>
        <v>0</v>
      </c>
    </row>
    <row r="24" spans="1:18" ht="29.25" customHeight="1" x14ac:dyDescent="0.2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59" t="str">
        <f>IF(Powierzenie!H16="","",Powierzenie!H16)</f>
        <v/>
      </c>
      <c r="G24" s="260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70">
        <f>Powierzenie!I16-'Rachunek I'!H24-'Rachunek II'!H24-'Rachunek III'!H24-'Rachunek IV'!H24-'Rachunek V'!H24-RachunekVI!H24-'Rachunek VII'!H24-'Rachunek VIII'!H24-H24</f>
        <v>0</v>
      </c>
    </row>
    <row r="25" spans="1:18" ht="29.25" customHeight="1" x14ac:dyDescent="0.2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59" t="str">
        <f>IF(Powierzenie!H17="","",Powierzenie!H17)</f>
        <v/>
      </c>
      <c r="G25" s="260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70">
        <f>Powierzenie!I17-'Rachunek I'!H25-'Rachunek II'!H25-'Rachunek III'!H25-'Rachunek IV'!H25-'Rachunek V'!H25-RachunekVI!H25-'Rachunek VII'!H25-'Rachunek VIII'!H25-H25</f>
        <v>0</v>
      </c>
    </row>
    <row r="26" spans="1:18" ht="29.25" customHeight="1" x14ac:dyDescent="0.2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59" t="str">
        <f>IF(Powierzenie!H18="","",Powierzenie!H18)</f>
        <v/>
      </c>
      <c r="G26" s="260"/>
      <c r="H26" s="53"/>
      <c r="I26" s="35" t="str">
        <f>IF(Powierzenie!J18="","",Powierzenie!J18)</f>
        <v/>
      </c>
      <c r="J26" s="23" t="str">
        <f t="shared" si="0"/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70">
        <f>Powierzenie!I18-'Rachunek I'!H26-'Rachunek II'!H26-'Rachunek III'!H26-'Rachunek IV'!H26-'Rachunek V'!H26-RachunekVI!H26-'Rachunek VII'!H26-'Rachunek VIII'!H26-H26</f>
        <v>0</v>
      </c>
    </row>
    <row r="27" spans="1:18" ht="29.25" customHeight="1" x14ac:dyDescent="0.2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59" t="str">
        <f>IF(Powierzenie!H19="","",Powierzenie!H19)</f>
        <v/>
      </c>
      <c r="G27" s="260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70">
        <f>Powierzenie!I19-'Rachunek I'!H27-'Rachunek II'!H27-'Rachunek III'!H27-'Rachunek IV'!H27-'Rachunek V'!H27-RachunekVI!H27-'Rachunek VII'!H27-'Rachunek VIII'!H27-H27</f>
        <v>0</v>
      </c>
    </row>
    <row r="28" spans="1:18" ht="29.25" customHeight="1" x14ac:dyDescent="0.2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59" t="str">
        <f>IF(Powierzenie!H20="","",Powierzenie!H20)</f>
        <v/>
      </c>
      <c r="G28" s="260"/>
      <c r="H28" s="53"/>
      <c r="I28" s="35" t="str">
        <f>IF(Powierzenie!J20="","",Powierzenie!J20)</f>
        <v/>
      </c>
      <c r="J28" s="23" t="str">
        <f t="shared" si="0"/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70">
        <f>Powierzenie!I20-'Rachunek I'!H28-'Rachunek II'!H28-'Rachunek III'!H28-'Rachunek IV'!H28-'Rachunek V'!H28-RachunekVI!H28-'Rachunek VII'!H28-'Rachunek VIII'!H28-H28</f>
        <v>0</v>
      </c>
    </row>
    <row r="29" spans="1:18" ht="29.25" customHeight="1" x14ac:dyDescent="0.2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59" t="str">
        <f>IF(Powierzenie!H21="","",Powierzenie!H21)</f>
        <v/>
      </c>
      <c r="G29" s="260"/>
      <c r="H29" s="53"/>
      <c r="I29" s="35" t="str">
        <f>IF(Powierzenie!J21="","",Powierzenie!J21)</f>
        <v/>
      </c>
      <c r="J29" s="23" t="str">
        <f t="shared" si="0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70">
        <f>Powierzenie!I21-'Rachunek I'!H29-'Rachunek II'!H29-'Rachunek III'!H29-'Rachunek IV'!H29-'Rachunek V'!H29-RachunekVI!H29-'Rachunek VII'!H29-'Rachunek VIII'!H29-H29</f>
        <v>0</v>
      </c>
    </row>
    <row r="30" spans="1:18" ht="29.25" customHeight="1" x14ac:dyDescent="0.2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59" t="str">
        <f>IF(Powierzenie!H22="","",Powierzenie!H22)</f>
        <v/>
      </c>
      <c r="G30" s="260"/>
      <c r="H30" s="53"/>
      <c r="I30" s="35" t="str">
        <f>IF(Powierzenie!J22="","",Powierzenie!J22)</f>
        <v/>
      </c>
      <c r="J30" s="23" t="str">
        <f t="shared" si="0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70">
        <f>Powierzenie!I22-'Rachunek I'!H30-'Rachunek II'!H30-'Rachunek III'!H30-'Rachunek IV'!H30-'Rachunek V'!H30-RachunekVI!H30-'Rachunek VII'!H30-'Rachunek VIII'!H30-H30</f>
        <v>0</v>
      </c>
    </row>
    <row r="31" spans="1:18" ht="29.25" customHeight="1" x14ac:dyDescent="0.2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59" t="str">
        <f>IF(Powierzenie!H23="","",Powierzenie!H23)</f>
        <v/>
      </c>
      <c r="G31" s="260"/>
      <c r="H31" s="53"/>
      <c r="I31" s="35" t="str">
        <f>IF(Powierzenie!J23="","",Powierzenie!J23)</f>
        <v/>
      </c>
      <c r="J31" s="23" t="str">
        <f t="shared" si="0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70">
        <f>Powierzenie!I23-'Rachunek I'!H31-'Rachunek II'!H31-'Rachunek III'!H31-'Rachunek IV'!H31-'Rachunek V'!H31-RachunekVI!H31-'Rachunek VII'!H31-'Rachunek VIII'!H31-H31</f>
        <v>0</v>
      </c>
    </row>
    <row r="32" spans="1:18" ht="29.25" customHeight="1" x14ac:dyDescent="0.2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59" t="str">
        <f>IF(Powierzenie!H24="","",Powierzenie!H24)</f>
        <v/>
      </c>
      <c r="G32" s="260"/>
      <c r="H32" s="53"/>
      <c r="I32" s="35" t="str">
        <f>IF(Powierzenie!J24="","",Powierzenie!J24)</f>
        <v/>
      </c>
      <c r="J32" s="23" t="str">
        <f t="shared" si="0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70">
        <f>Powierzenie!I24-'Rachunek I'!H32-'Rachunek II'!H32-'Rachunek III'!H32-'Rachunek IV'!H32-'Rachunek V'!H32-RachunekVI!H32-'Rachunek VII'!H32-'Rachunek VIII'!H32-H32</f>
        <v>0</v>
      </c>
    </row>
    <row r="33" spans="1:18" ht="29.25" customHeight="1" x14ac:dyDescent="0.2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59" t="str">
        <f>IF(Powierzenie!H25="","",Powierzenie!H25)</f>
        <v/>
      </c>
      <c r="G33" s="260"/>
      <c r="H33" s="53"/>
      <c r="I33" s="35" t="str">
        <f>IF(Powierzenie!J25="","",Powierzenie!J25)</f>
        <v/>
      </c>
      <c r="J33" s="23" t="str">
        <f t="shared" si="0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70">
        <f>Powierzenie!I25-'Rachunek I'!H33-'Rachunek II'!H33-'Rachunek III'!H33-'Rachunek IV'!H33-'Rachunek V'!H33-RachunekVI!H33-'Rachunek VII'!H33-'Rachunek VIII'!H33-H33</f>
        <v>0</v>
      </c>
    </row>
    <row r="34" spans="1:18" ht="29.25" customHeight="1" thickBot="1" x14ac:dyDescent="0.25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55" t="str">
        <f>IF(Powierzenie!H26="","",Powierzenie!H26)</f>
        <v/>
      </c>
      <c r="G34" s="256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71">
        <f>Powierzenie!I26-'Rachunek I'!H34-'Rachunek II'!H34-'Rachunek III'!H34-'Rachunek IV'!H34-'Rachunek V'!H34-RachunekVI!H34-'Rachunek VII'!H34-'Rachunek VIII'!H34-H34</f>
        <v>0</v>
      </c>
    </row>
    <row r="35" spans="1:18" ht="16.5" thickBot="1" x14ac:dyDescent="0.3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3">
        <f>Powierzenie!I27-'Rachunek I'!H35-'Rachunek II'!H35-'Rachunek III'!H35-'Rachunek IV'!H35-'Rachunek V'!H35-RachunekVI!H35-'Rachunek VII'!H35-'Rachunek VIII'!H35-H35</f>
        <v>0</v>
      </c>
    </row>
    <row r="36" spans="1:18" ht="15.75" x14ac:dyDescent="0.2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9.25" customHeight="1" x14ac:dyDescent="0.2">
      <c r="A37" s="8"/>
      <c r="B37" s="8"/>
      <c r="C37" s="8"/>
      <c r="D37" s="233" t="s">
        <v>97</v>
      </c>
      <c r="E37" s="233"/>
      <c r="F37" s="233"/>
      <c r="G37" s="8"/>
      <c r="H37" s="233" t="s">
        <v>98</v>
      </c>
      <c r="I37" s="233"/>
      <c r="J37" s="233"/>
      <c r="K37" s="233"/>
      <c r="L37" s="233"/>
      <c r="M37" s="233"/>
      <c r="N37" s="233"/>
      <c r="O37" s="233"/>
      <c r="P37" s="8"/>
      <c r="Q37" s="8"/>
    </row>
    <row r="38" spans="1:18" x14ac:dyDescent="0.2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2">
      <c r="A40" s="9"/>
      <c r="B40" s="9"/>
      <c r="C40" s="8"/>
      <c r="D40" s="9"/>
      <c r="E40" s="9"/>
      <c r="F40" s="9"/>
      <c r="G40" s="9"/>
      <c r="H40" s="238"/>
      <c r="I40" s="238"/>
      <c r="J40" s="238"/>
      <c r="K40" s="238"/>
      <c r="L40" s="238"/>
      <c r="M40" s="238"/>
      <c r="N40" s="238"/>
      <c r="O40" s="238"/>
      <c r="P40" s="9"/>
      <c r="Q40" s="9"/>
    </row>
    <row r="41" spans="1:18" x14ac:dyDescent="0.2">
      <c r="A41" s="224" t="s">
        <v>144</v>
      </c>
      <c r="B41" s="224"/>
      <c r="C41" s="8"/>
      <c r="D41" s="224" t="s">
        <v>141</v>
      </c>
      <c r="E41" s="224"/>
      <c r="F41" s="224"/>
      <c r="G41" s="9"/>
      <c r="H41" s="224" t="s">
        <v>145</v>
      </c>
      <c r="I41" s="224"/>
      <c r="J41" s="224"/>
      <c r="K41" s="224"/>
      <c r="L41" s="224"/>
      <c r="M41" s="224"/>
      <c r="N41" s="224"/>
      <c r="O41" s="224"/>
      <c r="P41" s="8"/>
      <c r="Q41" s="8"/>
    </row>
    <row r="42" spans="1:18" x14ac:dyDescent="0.2"/>
    <row r="43" spans="1:18" ht="15" thickBot="1" x14ac:dyDescent="0.25">
      <c r="L43" s="105" t="s">
        <v>159</v>
      </c>
      <c r="M43" s="236">
        <f ca="1">TODAY()</f>
        <v>44447</v>
      </c>
      <c r="N43" s="237"/>
      <c r="O43" s="237"/>
      <c r="P43" s="237"/>
      <c r="Q43" s="237"/>
    </row>
    <row r="44" spans="1:18" ht="15.75" thickBot="1" x14ac:dyDescent="0.3">
      <c r="G44" s="90"/>
      <c r="H44" s="91"/>
      <c r="I44" s="84" t="s">
        <v>151</v>
      </c>
      <c r="J44" s="85">
        <f>Powierzenie!K27-'Rachunek I'!J35-'Rachunek II'!J35-'Rachunek III'!J35-'Rachunek IV'!J35-'Rachunek V'!J35-RachunekVI!J35-'Rachunek VII'!J35-'Rachunek VIII'!J35-J35</f>
        <v>0</v>
      </c>
    </row>
    <row r="45" spans="1:18" x14ac:dyDescent="0.2"/>
    <row r="46" spans="1:18" x14ac:dyDescent="0.2"/>
    <row r="47" spans="1:18" x14ac:dyDescent="0.2"/>
  </sheetData>
  <mergeCells count="36">
    <mergeCell ref="F34:G34"/>
    <mergeCell ref="D37:F37"/>
    <mergeCell ref="H37:O37"/>
    <mergeCell ref="H40:O40"/>
    <mergeCell ref="A41:B41"/>
    <mergeCell ref="D41:F41"/>
    <mergeCell ref="H41:O41"/>
    <mergeCell ref="F20:G20"/>
    <mergeCell ref="F33:G33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D2:E2"/>
    <mergeCell ref="G2:H2"/>
    <mergeCell ref="D3:E3"/>
    <mergeCell ref="G3:H3"/>
    <mergeCell ref="M43:Q43"/>
    <mergeCell ref="F21:G21"/>
    <mergeCell ref="B7:D7"/>
    <mergeCell ref="B8:D8"/>
    <mergeCell ref="B9:Q9"/>
    <mergeCell ref="C12:Q12"/>
    <mergeCell ref="C13:Q13"/>
    <mergeCell ref="H15:J15"/>
    <mergeCell ref="F17:G17"/>
    <mergeCell ref="K17:Q17"/>
    <mergeCell ref="F18:G18"/>
    <mergeCell ref="F19:G19"/>
  </mergeCells>
  <printOptions horizontalCentered="1"/>
  <pageMargins left="0" right="0" top="0" bottom="0" header="0.31496062992125984" footer="0.31496062992125984"/>
  <pageSetup paperSize="9" scale="60" orientation="landscape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48"/>
  <sheetViews>
    <sheetView showGridLines="0" zoomScale="80" zoomScaleNormal="80" workbookViewId="0">
      <selection activeCell="Q18" sqref="Q18"/>
    </sheetView>
  </sheetViews>
  <sheetFormatPr defaultColWidth="0" defaultRowHeight="15" zeroHeight="1" x14ac:dyDescent="0.25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bestFit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6384" width="9.140625" hidden="1"/>
  </cols>
  <sheetData>
    <row r="1" spans="1:18" ht="18" x14ac:dyDescent="0.25">
      <c r="A1" s="108"/>
      <c r="B1" s="179"/>
    </row>
    <row r="2" spans="1:18" s="1" customFormat="1" ht="18" x14ac:dyDescent="0.25">
      <c r="A2" s="14"/>
      <c r="B2" s="14"/>
      <c r="C2" s="15" t="s">
        <v>101</v>
      </c>
      <c r="D2" s="221">
        <v>10</v>
      </c>
      <c r="E2" s="221"/>
      <c r="F2" s="15" t="s">
        <v>165</v>
      </c>
      <c r="G2" s="221"/>
      <c r="H2" s="221"/>
      <c r="I2" s="14"/>
      <c r="J2" s="14"/>
      <c r="K2" s="14"/>
      <c r="L2" s="14"/>
      <c r="M2" s="14"/>
      <c r="N2" s="14"/>
      <c r="O2" s="14"/>
      <c r="P2" s="14"/>
      <c r="Q2" s="14"/>
      <c r="R2" s="12"/>
    </row>
    <row r="3" spans="1:18" s="1" customFormat="1" ht="24" customHeight="1" x14ac:dyDescent="0.25">
      <c r="A3" s="16"/>
      <c r="B3" s="16"/>
      <c r="C3" s="17" t="s">
        <v>102</v>
      </c>
      <c r="D3" s="222">
        <f>Powierzenie!F2</f>
        <v>0</v>
      </c>
      <c r="E3" s="222"/>
      <c r="F3" s="15" t="s">
        <v>165</v>
      </c>
      <c r="G3" s="223" t="str">
        <f>'Rachunek I'!G3:H3</f>
        <v/>
      </c>
      <c r="H3" s="223"/>
      <c r="I3" s="16"/>
      <c r="J3" s="16"/>
      <c r="K3" s="16"/>
      <c r="L3" s="16"/>
      <c r="M3" s="16"/>
      <c r="N3" s="16"/>
      <c r="O3" s="16"/>
      <c r="P3" s="16"/>
      <c r="Q3" s="16"/>
      <c r="R3" s="12"/>
    </row>
    <row r="4" spans="1:18" s="1" customFormat="1" ht="9" customHeight="1" x14ac:dyDescent="0.2">
      <c r="A4" s="2"/>
      <c r="R4" s="12"/>
    </row>
    <row r="5" spans="1:18" s="1" customFormat="1" ht="9.75" customHeight="1" x14ac:dyDescent="0.2">
      <c r="A5" s="3"/>
      <c r="L5" s="13"/>
      <c r="R5" s="12"/>
    </row>
    <row r="6" spans="1:18" x14ac:dyDescent="0.25">
      <c r="A6" s="7" t="s">
        <v>7</v>
      </c>
    </row>
    <row r="7" spans="1:18" ht="18.75" x14ac:dyDescent="0.3">
      <c r="A7" s="10" t="s">
        <v>94</v>
      </c>
      <c r="B7" s="243" t="str">
        <f>IF(Powierzenie!D4="","",Powierzenie!D4)</f>
        <v/>
      </c>
      <c r="C7" s="243"/>
      <c r="D7" s="24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8" x14ac:dyDescent="0.25">
      <c r="A8" s="10" t="s">
        <v>95</v>
      </c>
      <c r="B8" s="261">
        <f>'Rachunek I'!B8:D8</f>
        <v>0</v>
      </c>
      <c r="C8" s="261"/>
      <c r="D8" s="261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8" x14ac:dyDescent="0.25">
      <c r="A9" s="6" t="s">
        <v>96</v>
      </c>
      <c r="B9" s="228">
        <f>'Rachunek I'!B9:Q9</f>
        <v>0</v>
      </c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8"/>
      <c r="N9" s="228"/>
      <c r="O9" s="228"/>
      <c r="P9" s="228"/>
      <c r="Q9" s="228"/>
    </row>
    <row r="10" spans="1:18" x14ac:dyDescent="0.25">
      <c r="A10" s="3"/>
    </row>
    <row r="11" spans="1:18" x14ac:dyDescent="0.25">
      <c r="A11" s="4" t="s">
        <v>90</v>
      </c>
      <c r="B11" s="73">
        <f>J35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8" x14ac:dyDescent="0.25">
      <c r="A12" s="4" t="s">
        <v>149</v>
      </c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8" x14ac:dyDescent="0.25">
      <c r="A13" s="4" t="s">
        <v>91</v>
      </c>
      <c r="C13" s="249">
        <f>'Rachunek I'!C13:Q13</f>
        <v>0</v>
      </c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</row>
    <row r="14" spans="1:18" x14ac:dyDescent="0.25">
      <c r="A14" s="3"/>
    </row>
    <row r="15" spans="1:18" x14ac:dyDescent="0.25">
      <c r="A15" s="3" t="s">
        <v>92</v>
      </c>
      <c r="C15" s="72" t="str">
        <f>IF(Powierzenie!D5="","",Powierzenie!D5)</f>
        <v/>
      </c>
      <c r="E15" s="46" t="s">
        <v>93</v>
      </c>
      <c r="F15" s="103"/>
      <c r="G15" s="46" t="s">
        <v>143</v>
      </c>
      <c r="H15" s="239"/>
      <c r="I15" s="239"/>
      <c r="J15" s="239"/>
      <c r="K15" s="1" t="s">
        <v>142</v>
      </c>
    </row>
    <row r="16" spans="1:18" ht="15.75" thickBot="1" x14ac:dyDescent="0.3">
      <c r="A16" s="3" t="s">
        <v>148</v>
      </c>
      <c r="B16" s="13"/>
      <c r="C16" s="5"/>
      <c r="D16" s="13"/>
      <c r="E16" s="49"/>
      <c r="F16" s="5"/>
      <c r="G16" s="5"/>
    </row>
    <row r="17" spans="1:18" ht="80.25" customHeight="1" thickBot="1" x14ac:dyDescent="0.3">
      <c r="A17" s="148" t="str">
        <f>Powierzenie!C9</f>
        <v>Kierunek studiów</v>
      </c>
      <c r="B17" s="152" t="str">
        <f>Powierzenie!D9</f>
        <v>Specjalność</v>
      </c>
      <c r="C17" s="153" t="str">
        <f>Powierzenie!E9</f>
        <v>Forma studiów                                                 (stacjonarne, niestacjonarne,  podyplomowe, staż, kurs)</v>
      </c>
      <c r="D17" s="152" t="str">
        <f>Powierzenie!F9</f>
        <v>Poziom studiów  
(I, II, III stopień)</v>
      </c>
      <c r="E17" s="152" t="str">
        <f>Powierzenie!G9</f>
        <v>Rok studiów</v>
      </c>
      <c r="F17" s="225" t="str">
        <f>Powierzenie!H9</f>
        <v>Przedmiot</v>
      </c>
      <c r="G17" s="226"/>
      <c r="H17" s="152" t="str">
        <f>'Rachunek I'!H17</f>
        <v>Liczba godzin do rozliczenia</v>
      </c>
      <c r="I17" s="154" t="str">
        <f>Powierzenie!J9</f>
        <v>Stawka za godzinę</v>
      </c>
      <c r="J17" s="155" t="str">
        <f>Powierzenie!K9</f>
        <v>Kwota ogółem</v>
      </c>
      <c r="K17" s="240" t="s">
        <v>140</v>
      </c>
      <c r="L17" s="241"/>
      <c r="M17" s="241"/>
      <c r="N17" s="241"/>
      <c r="O17" s="241"/>
      <c r="P17" s="241"/>
      <c r="Q17" s="242"/>
      <c r="R17" s="163" t="s">
        <v>150</v>
      </c>
    </row>
    <row r="18" spans="1:18" ht="29.25" customHeight="1" x14ac:dyDescent="0.25">
      <c r="A18" s="30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57" t="str">
        <f>IF(Powierzenie!H10="","",Powierzenie!H10)</f>
        <v/>
      </c>
      <c r="G18" s="258"/>
      <c r="H18" s="52"/>
      <c r="I18" s="31" t="str">
        <f>IF(Powierzenie!J10="","",Powierzenie!J10)</f>
        <v/>
      </c>
      <c r="J18" s="47" t="str">
        <f>IF(I18="","",H18*I18)</f>
        <v/>
      </c>
      <c r="K18" s="32" t="str">
        <f>'Rachunek I'!K18</f>
        <v/>
      </c>
      <c r="L18" s="78" t="str">
        <f>'Rachunek I'!L18</f>
        <v/>
      </c>
      <c r="M18" s="33" t="str">
        <f>'Rachunek I'!M18</f>
        <v/>
      </c>
      <c r="N18" s="33" t="str">
        <f>'Rachunek I'!N18</f>
        <v/>
      </c>
      <c r="O18" s="33" t="str">
        <f>'Rachunek I'!O18</f>
        <v/>
      </c>
      <c r="P18" s="33" t="str">
        <f>'Rachunek I'!P18</f>
        <v/>
      </c>
      <c r="Q18" s="34" t="str">
        <f>Powierzenie!R10</f>
        <v/>
      </c>
      <c r="R18" s="172">
        <f>Powierzenie!I10-'Rachunek I'!H18-'Rachunek II'!H18-'Rachunek III'!H18-'Rachunek IV'!H18-'Rachunek V'!H18-RachunekVI!H18-'Rachunek VII'!H18-'Rachunek VIII'!H18-H18</f>
        <v>0</v>
      </c>
    </row>
    <row r="19" spans="1:18" ht="29.25" customHeight="1" x14ac:dyDescent="0.25">
      <c r="A19" s="25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59" t="str">
        <f>IF(Powierzenie!H11="","",Powierzenie!H11)</f>
        <v/>
      </c>
      <c r="G19" s="260"/>
      <c r="H19" s="53"/>
      <c r="I19" s="35" t="str">
        <f>IF(Powierzenie!J11="","",Powierzenie!J11)</f>
        <v/>
      </c>
      <c r="J19" s="23" t="str">
        <f t="shared" ref="J19:J34" si="0">IF(I19="","",H19*I19)</f>
        <v/>
      </c>
      <c r="K19" s="36" t="str">
        <f>'Rachunek I'!K19</f>
        <v/>
      </c>
      <c r="L19" s="79" t="str">
        <f>'Rachunek I'!L19</f>
        <v/>
      </c>
      <c r="M19" s="37" t="str">
        <f>'Rachunek I'!M19</f>
        <v/>
      </c>
      <c r="N19" s="37" t="str">
        <f>'Rachunek I'!N19</f>
        <v/>
      </c>
      <c r="O19" s="37" t="str">
        <f>'Rachunek I'!O19</f>
        <v/>
      </c>
      <c r="P19" s="37" t="str">
        <f>'Rachunek I'!P19</f>
        <v/>
      </c>
      <c r="Q19" s="38" t="str">
        <f>Powierzenie!R11</f>
        <v/>
      </c>
      <c r="R19" s="170">
        <f>Powierzenie!I11-'Rachunek I'!H19-'Rachunek II'!H19-'Rachunek III'!H19-'Rachunek IV'!H19-'Rachunek V'!H19-RachunekVI!H19-'Rachunek VII'!H19-'Rachunek VIII'!H19-H19</f>
        <v>0</v>
      </c>
    </row>
    <row r="20" spans="1:18" ht="29.25" customHeight="1" x14ac:dyDescent="0.25">
      <c r="A20" s="25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59" t="str">
        <f>IF(Powierzenie!H12="","",Powierzenie!H12)</f>
        <v/>
      </c>
      <c r="G20" s="260"/>
      <c r="H20" s="53"/>
      <c r="I20" s="35" t="str">
        <f>IF(Powierzenie!J12="","",Powierzenie!J12)</f>
        <v/>
      </c>
      <c r="J20" s="23" t="str">
        <f t="shared" si="0"/>
        <v/>
      </c>
      <c r="K20" s="39" t="str">
        <f>'Rachunek I'!K20</f>
        <v/>
      </c>
      <c r="L20" s="79" t="str">
        <f>'Rachunek I'!L20</f>
        <v/>
      </c>
      <c r="M20" s="37" t="str">
        <f>'Rachunek I'!M20</f>
        <v/>
      </c>
      <c r="N20" s="37" t="str">
        <f>'Rachunek I'!N20</f>
        <v/>
      </c>
      <c r="O20" s="37" t="str">
        <f>'Rachunek I'!O20</f>
        <v/>
      </c>
      <c r="P20" s="37" t="str">
        <f>'Rachunek I'!P20</f>
        <v/>
      </c>
      <c r="Q20" s="38" t="str">
        <f>Powierzenie!R12</f>
        <v/>
      </c>
      <c r="R20" s="170">
        <f>Powierzenie!I12-'Rachunek I'!H20-'Rachunek II'!H20-'Rachunek III'!H20-'Rachunek IV'!H20-'Rachunek V'!H20-RachunekVI!H20-'Rachunek VII'!H20-'Rachunek VIII'!H20-H20</f>
        <v>0</v>
      </c>
    </row>
    <row r="21" spans="1:18" ht="29.25" customHeight="1" x14ac:dyDescent="0.25">
      <c r="A21" s="25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59" t="str">
        <f>IF(Powierzenie!H13="","",Powierzenie!H13)</f>
        <v/>
      </c>
      <c r="G21" s="260"/>
      <c r="H21" s="53"/>
      <c r="I21" s="35" t="str">
        <f>IF(Powierzenie!J13="","",Powierzenie!J13)</f>
        <v/>
      </c>
      <c r="J21" s="23" t="str">
        <f t="shared" si="0"/>
        <v/>
      </c>
      <c r="K21" s="39" t="str">
        <f>'Rachunek I'!K21</f>
        <v/>
      </c>
      <c r="L21" s="79" t="str">
        <f>'Rachunek I'!L21</f>
        <v/>
      </c>
      <c r="M21" s="37" t="str">
        <f>'Rachunek I'!M21</f>
        <v/>
      </c>
      <c r="N21" s="37" t="str">
        <f>'Rachunek I'!N21</f>
        <v/>
      </c>
      <c r="O21" s="37" t="str">
        <f>'Rachunek I'!O21</f>
        <v/>
      </c>
      <c r="P21" s="37" t="str">
        <f>'Rachunek I'!P21</f>
        <v/>
      </c>
      <c r="Q21" s="38" t="str">
        <f>Powierzenie!R13</f>
        <v/>
      </c>
      <c r="R21" s="170">
        <f>Powierzenie!I13-'Rachunek I'!H21-'Rachunek II'!H21-'Rachunek III'!H21-'Rachunek IV'!H21-'Rachunek V'!H21-RachunekVI!H21-'Rachunek VII'!H21-'Rachunek VIII'!H21-H21</f>
        <v>0</v>
      </c>
    </row>
    <row r="22" spans="1:18" ht="29.25" customHeight="1" x14ac:dyDescent="0.25">
      <c r="A22" s="25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59" t="str">
        <f>IF(Powierzenie!H14="","",Powierzenie!H14)</f>
        <v/>
      </c>
      <c r="G22" s="260"/>
      <c r="H22" s="53"/>
      <c r="I22" s="35" t="str">
        <f>IF(Powierzenie!J14="","",Powierzenie!J14)</f>
        <v/>
      </c>
      <c r="J22" s="23" t="str">
        <f t="shared" si="0"/>
        <v/>
      </c>
      <c r="K22" s="39" t="str">
        <f>'Rachunek I'!K22</f>
        <v/>
      </c>
      <c r="L22" s="79" t="str">
        <f>'Rachunek I'!L22</f>
        <v/>
      </c>
      <c r="M22" s="37" t="str">
        <f>'Rachunek I'!M22</f>
        <v/>
      </c>
      <c r="N22" s="37" t="str">
        <f>'Rachunek I'!N22</f>
        <v/>
      </c>
      <c r="O22" s="37" t="str">
        <f>'Rachunek I'!O22</f>
        <v/>
      </c>
      <c r="P22" s="37" t="str">
        <f>'Rachunek I'!P22</f>
        <v/>
      </c>
      <c r="Q22" s="38" t="str">
        <f>Powierzenie!R14</f>
        <v/>
      </c>
      <c r="R22" s="170">
        <f>Powierzenie!I14-'Rachunek I'!H22-'Rachunek II'!H22-'Rachunek III'!H22-'Rachunek IV'!H22-'Rachunek V'!H22-RachunekVI!H22-'Rachunek VII'!H22-'Rachunek VIII'!H22-H22</f>
        <v>0</v>
      </c>
    </row>
    <row r="23" spans="1:18" ht="29.25" customHeight="1" x14ac:dyDescent="0.25">
      <c r="A23" s="25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59" t="str">
        <f>IF(Powierzenie!H15="","",Powierzenie!H15)</f>
        <v/>
      </c>
      <c r="G23" s="260"/>
      <c r="H23" s="53"/>
      <c r="I23" s="35" t="str">
        <f>IF(Powierzenie!J15="","",Powierzenie!J15)</f>
        <v/>
      </c>
      <c r="J23" s="23" t="str">
        <f t="shared" si="0"/>
        <v/>
      </c>
      <c r="K23" s="39" t="str">
        <f>'Rachunek I'!K23</f>
        <v/>
      </c>
      <c r="L23" s="79" t="str">
        <f>'Rachunek I'!L23</f>
        <v/>
      </c>
      <c r="M23" s="37" t="str">
        <f>'Rachunek I'!M23</f>
        <v/>
      </c>
      <c r="N23" s="37" t="str">
        <f>'Rachunek I'!N23</f>
        <v/>
      </c>
      <c r="O23" s="37" t="str">
        <f>'Rachunek I'!O23</f>
        <v/>
      </c>
      <c r="P23" s="37" t="str">
        <f>'Rachunek I'!P23</f>
        <v/>
      </c>
      <c r="Q23" s="38" t="str">
        <f>Powierzenie!R15</f>
        <v/>
      </c>
      <c r="R23" s="170">
        <f>Powierzenie!I15-'Rachunek I'!H23-'Rachunek II'!H23-'Rachunek III'!H23-'Rachunek IV'!H23-'Rachunek V'!H23-RachunekVI!H23-'Rachunek VII'!H23-'Rachunek VIII'!H23-H23</f>
        <v>0</v>
      </c>
    </row>
    <row r="24" spans="1:18" ht="29.25" customHeight="1" x14ac:dyDescent="0.25">
      <c r="A24" s="25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59" t="str">
        <f>IF(Powierzenie!H16="","",Powierzenie!H16)</f>
        <v/>
      </c>
      <c r="G24" s="260"/>
      <c r="H24" s="53"/>
      <c r="I24" s="35" t="str">
        <f>IF(Powierzenie!J16="","",Powierzenie!J16)</f>
        <v/>
      </c>
      <c r="J24" s="23" t="str">
        <f t="shared" si="0"/>
        <v/>
      </c>
      <c r="K24" s="39" t="str">
        <f>'Rachunek I'!K24</f>
        <v/>
      </c>
      <c r="L24" s="79" t="str">
        <f>'Rachunek I'!L24</f>
        <v/>
      </c>
      <c r="M24" s="37" t="str">
        <f>'Rachunek I'!M24</f>
        <v/>
      </c>
      <c r="N24" s="37" t="str">
        <f>'Rachunek I'!N24</f>
        <v/>
      </c>
      <c r="O24" s="37" t="str">
        <f>'Rachunek I'!O24</f>
        <v/>
      </c>
      <c r="P24" s="37" t="str">
        <f>'Rachunek I'!P24</f>
        <v/>
      </c>
      <c r="Q24" s="38" t="str">
        <f>Powierzenie!R16</f>
        <v/>
      </c>
      <c r="R24" s="170">
        <f>Powierzenie!I16-'Rachunek I'!H24-'Rachunek II'!H24-'Rachunek III'!H24-'Rachunek IV'!H24-'Rachunek V'!H24-RachunekVI!H24-'Rachunek VII'!H24-'Rachunek VIII'!H24-H24</f>
        <v>0</v>
      </c>
    </row>
    <row r="25" spans="1:18" ht="29.25" customHeight="1" x14ac:dyDescent="0.25">
      <c r="A25" s="25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59" t="str">
        <f>IF(Powierzenie!H17="","",Powierzenie!H17)</f>
        <v/>
      </c>
      <c r="G25" s="260"/>
      <c r="H25" s="53"/>
      <c r="I25" s="35" t="str">
        <f>IF(Powierzenie!J17="","",Powierzenie!J17)</f>
        <v/>
      </c>
      <c r="J25" s="23" t="str">
        <f t="shared" si="0"/>
        <v/>
      </c>
      <c r="K25" s="39" t="str">
        <f>'Rachunek I'!K25</f>
        <v/>
      </c>
      <c r="L25" s="79" t="str">
        <f>'Rachunek I'!L25</f>
        <v/>
      </c>
      <c r="M25" s="37" t="str">
        <f>'Rachunek I'!M25</f>
        <v/>
      </c>
      <c r="N25" s="37" t="str">
        <f>'Rachunek I'!N25</f>
        <v/>
      </c>
      <c r="O25" s="37" t="str">
        <f>'Rachunek I'!O25</f>
        <v/>
      </c>
      <c r="P25" s="37" t="str">
        <f>'Rachunek I'!P25</f>
        <v/>
      </c>
      <c r="Q25" s="38" t="str">
        <f>Powierzenie!R17</f>
        <v/>
      </c>
      <c r="R25" s="170">
        <f>Powierzenie!I17-'Rachunek I'!H25-'Rachunek II'!H25-'Rachunek III'!H25-'Rachunek IV'!H25-'Rachunek V'!H25-RachunekVI!H25-'Rachunek VII'!H25-'Rachunek VIII'!H25-H25</f>
        <v>0</v>
      </c>
    </row>
    <row r="26" spans="1:18" ht="29.25" customHeight="1" x14ac:dyDescent="0.25">
      <c r="A26" s="25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59" t="str">
        <f>IF(Powierzenie!H18="","",Powierzenie!H18)</f>
        <v/>
      </c>
      <c r="G26" s="260"/>
      <c r="H26" s="53"/>
      <c r="I26" s="35" t="str">
        <f>IF(Powierzenie!J18="","",Powierzenie!J18)</f>
        <v/>
      </c>
      <c r="J26" s="23" t="str">
        <f t="shared" si="0"/>
        <v/>
      </c>
      <c r="K26" s="39" t="str">
        <f>'Rachunek I'!K26</f>
        <v/>
      </c>
      <c r="L26" s="79" t="str">
        <f>'Rachunek I'!L26</f>
        <v/>
      </c>
      <c r="M26" s="37" t="str">
        <f>'Rachunek I'!M26</f>
        <v/>
      </c>
      <c r="N26" s="37" t="str">
        <f>'Rachunek I'!N26</f>
        <v/>
      </c>
      <c r="O26" s="37" t="str">
        <f>'Rachunek I'!O26</f>
        <v/>
      </c>
      <c r="P26" s="37" t="str">
        <f>'Rachunek I'!P26</f>
        <v/>
      </c>
      <c r="Q26" s="38" t="str">
        <f>Powierzenie!R18</f>
        <v/>
      </c>
      <c r="R26" s="170">
        <f>Powierzenie!I18-'Rachunek I'!H26-'Rachunek II'!H26-'Rachunek III'!H26-'Rachunek IV'!H26-'Rachunek V'!H26-RachunekVI!H26-'Rachunek VII'!H26-'Rachunek VIII'!H26-H26</f>
        <v>0</v>
      </c>
    </row>
    <row r="27" spans="1:18" ht="29.25" customHeight="1" x14ac:dyDescent="0.25">
      <c r="A27" s="25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59" t="str">
        <f>IF(Powierzenie!H19="","",Powierzenie!H19)</f>
        <v/>
      </c>
      <c r="G27" s="260"/>
      <c r="H27" s="53"/>
      <c r="I27" s="35" t="str">
        <f>IF(Powierzenie!J19="","",Powierzenie!J19)</f>
        <v/>
      </c>
      <c r="J27" s="23" t="str">
        <f t="shared" si="0"/>
        <v/>
      </c>
      <c r="K27" s="39" t="str">
        <f>'Rachunek I'!K27</f>
        <v/>
      </c>
      <c r="L27" s="79" t="str">
        <f>'Rachunek I'!L27</f>
        <v/>
      </c>
      <c r="M27" s="37" t="str">
        <f>'Rachunek I'!M27</f>
        <v/>
      </c>
      <c r="N27" s="37" t="str">
        <f>'Rachunek I'!N27</f>
        <v/>
      </c>
      <c r="O27" s="37" t="str">
        <f>'Rachunek I'!O27</f>
        <v/>
      </c>
      <c r="P27" s="37" t="str">
        <f>'Rachunek I'!P27</f>
        <v/>
      </c>
      <c r="Q27" s="38" t="str">
        <f>Powierzenie!R19</f>
        <v/>
      </c>
      <c r="R27" s="170">
        <f>Powierzenie!I19-'Rachunek I'!H27-'Rachunek II'!H27-'Rachunek III'!H27-'Rachunek IV'!H27-'Rachunek V'!H27-RachunekVI!H27-'Rachunek VII'!H27-'Rachunek VIII'!H27-H27</f>
        <v>0</v>
      </c>
    </row>
    <row r="28" spans="1:18" ht="29.25" customHeight="1" x14ac:dyDescent="0.25">
      <c r="A28" s="25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59" t="str">
        <f>IF(Powierzenie!H20="","",Powierzenie!H20)</f>
        <v/>
      </c>
      <c r="G28" s="260"/>
      <c r="H28" s="53"/>
      <c r="I28" s="35" t="str">
        <f>IF(Powierzenie!J20="","",Powierzenie!J20)</f>
        <v/>
      </c>
      <c r="J28" s="23" t="str">
        <f t="shared" si="0"/>
        <v/>
      </c>
      <c r="K28" s="39" t="str">
        <f>'Rachunek I'!K28</f>
        <v/>
      </c>
      <c r="L28" s="79" t="str">
        <f>'Rachunek I'!L28</f>
        <v/>
      </c>
      <c r="M28" s="37" t="str">
        <f>'Rachunek I'!M28</f>
        <v/>
      </c>
      <c r="N28" s="37" t="str">
        <f>'Rachunek I'!N28</f>
        <v/>
      </c>
      <c r="O28" s="37" t="str">
        <f>'Rachunek I'!O28</f>
        <v/>
      </c>
      <c r="P28" s="37" t="str">
        <f>'Rachunek I'!P28</f>
        <v/>
      </c>
      <c r="Q28" s="38" t="str">
        <f>Powierzenie!R20</f>
        <v/>
      </c>
      <c r="R28" s="170">
        <f>Powierzenie!I20-'Rachunek I'!H28-'Rachunek II'!H28-'Rachunek III'!H28-'Rachunek IV'!H28-'Rachunek V'!H28-RachunekVI!H28-'Rachunek VII'!H28-'Rachunek VIII'!H28-H28</f>
        <v>0</v>
      </c>
    </row>
    <row r="29" spans="1:18" ht="29.25" customHeight="1" x14ac:dyDescent="0.25">
      <c r="A29" s="25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59" t="str">
        <f>IF(Powierzenie!H21="","",Powierzenie!H21)</f>
        <v/>
      </c>
      <c r="G29" s="260"/>
      <c r="H29" s="53"/>
      <c r="I29" s="35" t="str">
        <f>IF(Powierzenie!J21="","",Powierzenie!J21)</f>
        <v/>
      </c>
      <c r="J29" s="23" t="str">
        <f t="shared" si="0"/>
        <v/>
      </c>
      <c r="K29" s="39" t="str">
        <f>'Rachunek I'!K29</f>
        <v/>
      </c>
      <c r="L29" s="79" t="str">
        <f>'Rachunek I'!L29</f>
        <v/>
      </c>
      <c r="M29" s="37" t="str">
        <f>'Rachunek I'!M29</f>
        <v/>
      </c>
      <c r="N29" s="37" t="str">
        <f>'Rachunek I'!N29</f>
        <v/>
      </c>
      <c r="O29" s="37" t="str">
        <f>'Rachunek I'!O29</f>
        <v/>
      </c>
      <c r="P29" s="37" t="str">
        <f>'Rachunek I'!P29</f>
        <v/>
      </c>
      <c r="Q29" s="38" t="str">
        <f>Powierzenie!R21</f>
        <v/>
      </c>
      <c r="R29" s="170">
        <f>Powierzenie!I21-'Rachunek I'!H29-'Rachunek II'!H29-'Rachunek III'!H29-'Rachunek IV'!H29-'Rachunek V'!H29-RachunekVI!H29-'Rachunek VII'!H29-'Rachunek VIII'!H29-H29</f>
        <v>0</v>
      </c>
    </row>
    <row r="30" spans="1:18" ht="29.25" customHeight="1" x14ac:dyDescent="0.25">
      <c r="A30" s="25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59" t="str">
        <f>IF(Powierzenie!H22="","",Powierzenie!H22)</f>
        <v/>
      </c>
      <c r="G30" s="260"/>
      <c r="H30" s="53"/>
      <c r="I30" s="35" t="str">
        <f>IF(Powierzenie!J22="","",Powierzenie!J22)</f>
        <v/>
      </c>
      <c r="J30" s="23" t="str">
        <f t="shared" si="0"/>
        <v/>
      </c>
      <c r="K30" s="39" t="str">
        <f>'Rachunek I'!K30</f>
        <v/>
      </c>
      <c r="L30" s="79" t="str">
        <f>'Rachunek I'!L30</f>
        <v/>
      </c>
      <c r="M30" s="37" t="str">
        <f>'Rachunek I'!M30</f>
        <v/>
      </c>
      <c r="N30" s="37" t="str">
        <f>'Rachunek I'!N30</f>
        <v/>
      </c>
      <c r="O30" s="37" t="str">
        <f>'Rachunek I'!O30</f>
        <v/>
      </c>
      <c r="P30" s="37" t="str">
        <f>'Rachunek I'!P30</f>
        <v/>
      </c>
      <c r="Q30" s="38" t="str">
        <f>Powierzenie!R22</f>
        <v/>
      </c>
      <c r="R30" s="170">
        <f>Powierzenie!I22-'Rachunek I'!H30-'Rachunek II'!H30-'Rachunek III'!H30-'Rachunek IV'!H30-'Rachunek V'!H30-RachunekVI!H30-'Rachunek VII'!H30-'Rachunek VIII'!H30-H30</f>
        <v>0</v>
      </c>
    </row>
    <row r="31" spans="1:18" ht="29.25" customHeight="1" x14ac:dyDescent="0.25">
      <c r="A31" s="25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59" t="str">
        <f>IF(Powierzenie!H23="","",Powierzenie!H23)</f>
        <v/>
      </c>
      <c r="G31" s="260"/>
      <c r="H31" s="53"/>
      <c r="I31" s="35" t="str">
        <f>IF(Powierzenie!J23="","",Powierzenie!J23)</f>
        <v/>
      </c>
      <c r="J31" s="23" t="str">
        <f t="shared" si="0"/>
        <v/>
      </c>
      <c r="K31" s="39" t="str">
        <f>'Rachunek I'!K31</f>
        <v/>
      </c>
      <c r="L31" s="79" t="str">
        <f>'Rachunek I'!L31</f>
        <v/>
      </c>
      <c r="M31" s="37" t="str">
        <f>'Rachunek I'!M31</f>
        <v/>
      </c>
      <c r="N31" s="37" t="str">
        <f>'Rachunek I'!N31</f>
        <v/>
      </c>
      <c r="O31" s="37" t="str">
        <f>'Rachunek I'!O31</f>
        <v/>
      </c>
      <c r="P31" s="37" t="str">
        <f>'Rachunek I'!P31</f>
        <v/>
      </c>
      <c r="Q31" s="38" t="str">
        <f>Powierzenie!R23</f>
        <v/>
      </c>
      <c r="R31" s="170">
        <f>Powierzenie!I23-'Rachunek I'!H31-'Rachunek II'!H31-'Rachunek III'!H31-'Rachunek IV'!H31-'Rachunek V'!H31-RachunekVI!H31-'Rachunek VII'!H31-'Rachunek VIII'!H31-H31</f>
        <v>0</v>
      </c>
    </row>
    <row r="32" spans="1:18" ht="29.25" customHeight="1" x14ac:dyDescent="0.25">
      <c r="A32" s="25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59" t="str">
        <f>IF(Powierzenie!H24="","",Powierzenie!H24)</f>
        <v/>
      </c>
      <c r="G32" s="260"/>
      <c r="H32" s="53"/>
      <c r="I32" s="35" t="str">
        <f>IF(Powierzenie!J24="","",Powierzenie!J24)</f>
        <v/>
      </c>
      <c r="J32" s="23" t="str">
        <f t="shared" si="0"/>
        <v/>
      </c>
      <c r="K32" s="39" t="str">
        <f>'Rachunek I'!K32</f>
        <v/>
      </c>
      <c r="L32" s="79" t="str">
        <f>'Rachunek I'!L32</f>
        <v/>
      </c>
      <c r="M32" s="37" t="str">
        <f>'Rachunek I'!M32</f>
        <v/>
      </c>
      <c r="N32" s="37" t="str">
        <f>'Rachunek I'!N32</f>
        <v/>
      </c>
      <c r="O32" s="37" t="str">
        <f>'Rachunek I'!O32</f>
        <v/>
      </c>
      <c r="P32" s="37" t="str">
        <f>'Rachunek I'!P32</f>
        <v/>
      </c>
      <c r="Q32" s="38" t="str">
        <f>Powierzenie!R24</f>
        <v/>
      </c>
      <c r="R32" s="170">
        <f>Powierzenie!I24-'Rachunek I'!H32-'Rachunek II'!H32-'Rachunek III'!H32-'Rachunek IV'!H32-'Rachunek V'!H32-RachunekVI!H32-'Rachunek VII'!H32-'Rachunek VIII'!H32-H32</f>
        <v>0</v>
      </c>
    </row>
    <row r="33" spans="1:18" ht="29.25" customHeight="1" x14ac:dyDescent="0.25">
      <c r="A33" s="25" t="str">
        <f>IF(Powierzenie!C25="","",Powierzenie!C25)</f>
        <v/>
      </c>
      <c r="B33" s="19" t="str">
        <f>IF(Powierzenie!D25="","",Powierzenie!D25)</f>
        <v/>
      </c>
      <c r="C33" s="21" t="str">
        <f>IF(Powierzenie!E25="","",Powierzenie!E25)</f>
        <v/>
      </c>
      <c r="D33" s="21" t="str">
        <f>IF(Powierzenie!F25="","",Powierzenie!F25)</f>
        <v/>
      </c>
      <c r="E33" s="21" t="str">
        <f>IF(Powierzenie!G25="","",Powierzenie!G25)</f>
        <v/>
      </c>
      <c r="F33" s="259" t="str">
        <f>IF(Powierzenie!H25="","",Powierzenie!H25)</f>
        <v/>
      </c>
      <c r="G33" s="260"/>
      <c r="H33" s="53"/>
      <c r="I33" s="35" t="str">
        <f>IF(Powierzenie!J25="","",Powierzenie!J25)</f>
        <v/>
      </c>
      <c r="J33" s="23" t="str">
        <f t="shared" si="0"/>
        <v/>
      </c>
      <c r="K33" s="39" t="str">
        <f>'Rachunek I'!K33</f>
        <v/>
      </c>
      <c r="L33" s="79" t="str">
        <f>'Rachunek I'!L33</f>
        <v/>
      </c>
      <c r="M33" s="37" t="str">
        <f>'Rachunek I'!M33</f>
        <v/>
      </c>
      <c r="N33" s="37" t="str">
        <f>'Rachunek I'!N33</f>
        <v/>
      </c>
      <c r="O33" s="37" t="str">
        <f>'Rachunek I'!O33</f>
        <v/>
      </c>
      <c r="P33" s="37" t="str">
        <f>'Rachunek I'!P33</f>
        <v/>
      </c>
      <c r="Q33" s="38" t="str">
        <f>Powierzenie!R25</f>
        <v/>
      </c>
      <c r="R33" s="170">
        <f>Powierzenie!I25-'Rachunek I'!H33-'Rachunek II'!H33-'Rachunek III'!H33-'Rachunek IV'!H33-'Rachunek V'!H33-RachunekVI!H33-'Rachunek VII'!H33-'Rachunek VIII'!H33-H33</f>
        <v>0</v>
      </c>
    </row>
    <row r="34" spans="1:18" ht="29.25" customHeight="1" thickBot="1" x14ac:dyDescent="0.3">
      <c r="A34" s="40" t="str">
        <f>IF(Powierzenie!C26="","",Powierzenie!C26)</f>
        <v/>
      </c>
      <c r="B34" s="41" t="str">
        <f>IF(Powierzenie!D26="","",Powierzenie!D26)</f>
        <v/>
      </c>
      <c r="C34" s="42" t="str">
        <f>IF(Powierzenie!E26="","",Powierzenie!E26)</f>
        <v/>
      </c>
      <c r="D34" s="42" t="str">
        <f>IF(Powierzenie!F26="","",Powierzenie!F26)</f>
        <v/>
      </c>
      <c r="E34" s="42" t="str">
        <f>IF(Powierzenie!G26="","",Powierzenie!G26)</f>
        <v/>
      </c>
      <c r="F34" s="255" t="str">
        <f>IF(Powierzenie!H26="","",Powierzenie!H26)</f>
        <v/>
      </c>
      <c r="G34" s="256"/>
      <c r="H34" s="54"/>
      <c r="I34" s="22" t="str">
        <f>IF(Powierzenie!J26="","",Powierzenie!J26)</f>
        <v/>
      </c>
      <c r="J34" s="48" t="str">
        <f t="shared" si="0"/>
        <v/>
      </c>
      <c r="K34" s="43" t="str">
        <f>'Rachunek I'!K34</f>
        <v/>
      </c>
      <c r="L34" s="80" t="str">
        <f>'Rachunek I'!L34</f>
        <v/>
      </c>
      <c r="M34" s="44" t="str">
        <f>'Rachunek I'!M34</f>
        <v/>
      </c>
      <c r="N34" s="44" t="str">
        <f>'Rachunek I'!N34</f>
        <v/>
      </c>
      <c r="O34" s="44" t="str">
        <f>'Rachunek I'!O34</f>
        <v/>
      </c>
      <c r="P34" s="44" t="str">
        <f>'Rachunek I'!P34</f>
        <v/>
      </c>
      <c r="Q34" s="45" t="str">
        <f>Powierzenie!R26</f>
        <v/>
      </c>
      <c r="R34" s="171">
        <f>Powierzenie!I26-'Rachunek I'!H34-'Rachunek II'!H34-'Rachunek III'!H34-'Rachunek IV'!H34-'Rachunek V'!H34-RachunekVI!H34-'Rachunek VII'!H34-'Rachunek VIII'!H34-H34</f>
        <v>0</v>
      </c>
    </row>
    <row r="35" spans="1:18" ht="16.5" thickBot="1" x14ac:dyDescent="0.3">
      <c r="F35" s="27" t="s">
        <v>1</v>
      </c>
      <c r="G35" s="27"/>
      <c r="H35" s="28">
        <f>SUM(H18:H34)</f>
        <v>0</v>
      </c>
      <c r="I35" s="29"/>
      <c r="J35" s="28">
        <f>SUM(J18:J34)</f>
        <v>0</v>
      </c>
      <c r="K35" s="26"/>
      <c r="L35" s="26"/>
      <c r="M35" s="26"/>
      <c r="N35" s="26"/>
      <c r="O35" s="26"/>
      <c r="P35" s="26"/>
      <c r="Q35" s="26"/>
      <c r="R35" s="173">
        <f>Powierzenie!I27-'Rachunek I'!H35-'Rachunek II'!H35-'Rachunek III'!H35-'Rachunek IV'!H35-'Rachunek V'!H35-RachunekVI!H35-'Rachunek VII'!H35-'Rachunek VIII'!H35-H35</f>
        <v>0</v>
      </c>
    </row>
    <row r="36" spans="1:18" ht="15.75" x14ac:dyDescent="0.25">
      <c r="F36" s="27"/>
      <c r="G36" s="27"/>
      <c r="H36" s="50"/>
      <c r="I36" s="29"/>
      <c r="J36" s="50"/>
      <c r="K36" s="26"/>
      <c r="L36" s="26"/>
      <c r="M36" s="26"/>
      <c r="N36" s="26"/>
      <c r="O36" s="26"/>
      <c r="P36" s="26"/>
      <c r="Q36" s="26"/>
    </row>
    <row r="37" spans="1:18" ht="27" customHeight="1" x14ac:dyDescent="0.25">
      <c r="A37" s="8"/>
      <c r="B37" s="8"/>
      <c r="C37" s="8"/>
      <c r="D37" s="233" t="s">
        <v>97</v>
      </c>
      <c r="E37" s="233"/>
      <c r="F37" s="233"/>
      <c r="G37" s="8"/>
      <c r="H37" s="233" t="s">
        <v>98</v>
      </c>
      <c r="I37" s="233"/>
      <c r="J37" s="233"/>
      <c r="K37" s="233"/>
      <c r="L37" s="233"/>
      <c r="M37" s="233"/>
      <c r="N37" s="233"/>
      <c r="O37" s="233"/>
      <c r="P37" s="8"/>
      <c r="Q37" s="8"/>
    </row>
    <row r="38" spans="1:18" x14ac:dyDescent="0.25">
      <c r="C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8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8" x14ac:dyDescent="0.25">
      <c r="A40" s="9"/>
      <c r="B40" s="9"/>
      <c r="C40" s="8"/>
      <c r="D40" s="9"/>
      <c r="E40" s="9"/>
      <c r="F40" s="9"/>
      <c r="G40" s="9"/>
      <c r="H40" s="238"/>
      <c r="I40" s="238"/>
      <c r="J40" s="238"/>
      <c r="K40" s="238"/>
      <c r="L40" s="238"/>
      <c r="M40" s="238"/>
      <c r="N40" s="238"/>
      <c r="O40" s="238"/>
      <c r="P40" s="9"/>
      <c r="Q40" s="9"/>
    </row>
    <row r="41" spans="1:18" x14ac:dyDescent="0.25">
      <c r="A41" s="224" t="s">
        <v>144</v>
      </c>
      <c r="B41" s="224"/>
      <c r="C41" s="8"/>
      <c r="D41" s="224" t="s">
        <v>141</v>
      </c>
      <c r="E41" s="224"/>
      <c r="F41" s="224"/>
      <c r="G41" s="9"/>
      <c r="H41" s="224" t="s">
        <v>145</v>
      </c>
      <c r="I41" s="224"/>
      <c r="J41" s="224"/>
      <c r="K41" s="224"/>
      <c r="L41" s="224"/>
      <c r="M41" s="224"/>
      <c r="N41" s="224"/>
      <c r="O41" s="224"/>
      <c r="P41" s="8"/>
      <c r="Q41" s="8"/>
    </row>
    <row r="42" spans="1:18" x14ac:dyDescent="0.25">
      <c r="A42" s="106"/>
      <c r="B42" s="106"/>
      <c r="C42" s="8"/>
      <c r="D42" s="106"/>
      <c r="E42" s="106"/>
      <c r="F42" s="106"/>
      <c r="G42" s="9"/>
      <c r="H42" s="106"/>
      <c r="I42" s="106"/>
      <c r="J42" s="106"/>
      <c r="K42" s="106"/>
      <c r="L42" s="106"/>
      <c r="M42" s="106"/>
      <c r="N42" s="106"/>
      <c r="O42" s="106"/>
      <c r="P42" s="8"/>
      <c r="Q42" s="8"/>
    </row>
    <row r="43" spans="1:18" x14ac:dyDescent="0.25">
      <c r="L43" s="105" t="s">
        <v>159</v>
      </c>
      <c r="M43" s="236">
        <f ca="1">TODAY()</f>
        <v>44447</v>
      </c>
      <c r="N43" s="237"/>
      <c r="O43" s="237"/>
      <c r="P43" s="237"/>
      <c r="Q43" s="237"/>
    </row>
    <row r="44" spans="1:18" ht="15.75" thickBot="1" x14ac:dyDescent="0.3"/>
    <row r="45" spans="1:18" ht="15.75" thickBot="1" x14ac:dyDescent="0.3">
      <c r="G45" s="90"/>
      <c r="H45" s="91"/>
      <c r="I45" s="84" t="s">
        <v>151</v>
      </c>
      <c r="J45" s="85">
        <f>Powierzenie!K27-'Rachunek I'!J35-'Rachunek II'!J35-'Rachunek III'!J35-'Rachunek IV'!J35-'Rachunek V'!J35-RachunekVI!J35-'Rachunek VII'!J35-'Rachunek VIII'!J35-J35</f>
        <v>0</v>
      </c>
    </row>
    <row r="46" spans="1:18" x14ac:dyDescent="0.25"/>
    <row r="47" spans="1:18" x14ac:dyDescent="0.25"/>
    <row r="48" spans="1:18" x14ac:dyDescent="0.25"/>
  </sheetData>
  <mergeCells count="36">
    <mergeCell ref="F34:G34"/>
    <mergeCell ref="D37:F37"/>
    <mergeCell ref="H37:O37"/>
    <mergeCell ref="H40:O40"/>
    <mergeCell ref="A41:B41"/>
    <mergeCell ref="D41:F41"/>
    <mergeCell ref="H41:O41"/>
    <mergeCell ref="F20:G20"/>
    <mergeCell ref="F33:G33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D2:E2"/>
    <mergeCell ref="G2:H2"/>
    <mergeCell ref="D3:E3"/>
    <mergeCell ref="G3:H3"/>
    <mergeCell ref="M43:Q43"/>
    <mergeCell ref="F21:G21"/>
    <mergeCell ref="B7:D7"/>
    <mergeCell ref="B8:D8"/>
    <mergeCell ref="B9:Q9"/>
    <mergeCell ref="C12:Q12"/>
    <mergeCell ref="C13:Q13"/>
    <mergeCell ref="H15:J15"/>
    <mergeCell ref="F17:G17"/>
    <mergeCell ref="K17:Q17"/>
    <mergeCell ref="F18:G18"/>
    <mergeCell ref="F19:G19"/>
  </mergeCells>
  <printOptions horizontalCentered="1" verticalCentered="1"/>
  <pageMargins left="0" right="0" top="0" bottom="0" header="0.31496062992125984" footer="0.31496062992125984"/>
  <pageSetup paperSize="9" scale="60" orientation="landscape" r:id="rId1"/>
  <ignoredErrors>
    <ignoredError sqref="C13" unlockedFormula="1"/>
  </ignoredError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54"/>
  <sheetViews>
    <sheetView showGridLines="0" zoomScale="80" zoomScaleNormal="80" workbookViewId="0">
      <selection activeCell="B8" sqref="B8:D8"/>
    </sheetView>
  </sheetViews>
  <sheetFormatPr defaultColWidth="0" defaultRowHeight="15" zeroHeight="1" x14ac:dyDescent="0.25"/>
  <cols>
    <col min="1" max="1" width="29.7109375" customWidth="1"/>
    <col min="2" max="2" width="41.28515625" customWidth="1"/>
    <col min="3" max="3" width="20.140625" customWidth="1"/>
    <col min="4" max="4" width="12.140625" bestFit="1" customWidth="1"/>
    <col min="5" max="5" width="8.5703125" customWidth="1"/>
    <col min="6" max="6" width="22.140625" customWidth="1"/>
    <col min="7" max="7" width="18.7109375" customWidth="1"/>
    <col min="8" max="8" width="11.85546875" customWidth="1"/>
    <col min="9" max="9" width="9.5703125" customWidth="1"/>
    <col min="10" max="10" width="11.5703125" customWidth="1"/>
    <col min="11" max="11" width="3.28515625" customWidth="1"/>
    <col min="12" max="12" width="6.42578125" customWidth="1"/>
    <col min="13" max="16" width="3.28515625" customWidth="1"/>
    <col min="17" max="17" width="7.28515625" bestFit="1" customWidth="1"/>
    <col min="18" max="18" width="1.7109375" customWidth="1"/>
    <col min="19" max="16384" width="9.140625" hidden="1"/>
  </cols>
  <sheetData>
    <row r="1" spans="1:17" ht="18.75" x14ac:dyDescent="0.3">
      <c r="A1" s="107">
        <f>'Rachunek I'!A1:B1</f>
        <v>0</v>
      </c>
    </row>
    <row r="2" spans="1:17" s="1" customFormat="1" ht="18" x14ac:dyDescent="0.25">
      <c r="A2" s="14"/>
      <c r="B2" s="14"/>
      <c r="C2" s="15" t="s">
        <v>101</v>
      </c>
      <c r="D2" s="221"/>
      <c r="E2" s="221"/>
      <c r="F2" s="15" t="s">
        <v>165</v>
      </c>
      <c r="G2" s="221"/>
      <c r="H2" s="221"/>
      <c r="I2" s="14"/>
      <c r="J2" s="14"/>
      <c r="K2" s="14"/>
      <c r="L2" s="14"/>
      <c r="M2" s="14"/>
      <c r="N2" s="14"/>
      <c r="O2" s="14"/>
      <c r="P2" s="14"/>
      <c r="Q2" s="14"/>
    </row>
    <row r="3" spans="1:17" s="1" customFormat="1" ht="24" customHeight="1" x14ac:dyDescent="0.25">
      <c r="A3" s="16"/>
      <c r="B3" s="16"/>
      <c r="C3" s="17" t="s">
        <v>102</v>
      </c>
      <c r="D3" s="222">
        <f>Powierzenie!F2</f>
        <v>0</v>
      </c>
      <c r="E3" s="222"/>
      <c r="F3" s="15" t="s">
        <v>165</v>
      </c>
      <c r="G3" s="223" t="str">
        <f>'Rachunek I'!G3:H3</f>
        <v/>
      </c>
      <c r="H3" s="223"/>
      <c r="I3" s="16"/>
      <c r="J3" s="16"/>
      <c r="K3" s="16"/>
      <c r="L3" s="16"/>
      <c r="M3" s="16"/>
      <c r="N3" s="16"/>
      <c r="O3" s="16"/>
      <c r="P3" s="16"/>
      <c r="Q3" s="16"/>
    </row>
    <row r="4" spans="1:17" s="1" customFormat="1" ht="9" customHeight="1" x14ac:dyDescent="0.2">
      <c r="A4" s="2"/>
    </row>
    <row r="5" spans="1:17" s="1" customFormat="1" ht="9.75" customHeight="1" x14ac:dyDescent="0.2">
      <c r="A5" s="3"/>
      <c r="L5" s="13"/>
    </row>
    <row r="6" spans="1:17" s="1" customFormat="1" ht="17.25" customHeight="1" x14ac:dyDescent="0.2">
      <c r="A6" s="7" t="s">
        <v>7</v>
      </c>
    </row>
    <row r="7" spans="1:17" s="1" customFormat="1" ht="23.25" customHeight="1" x14ac:dyDescent="0.3">
      <c r="A7" s="10" t="s">
        <v>94</v>
      </c>
      <c r="B7" s="269" t="str">
        <f>IF(Powierzenie!D4="","",Powierzenie!D4)</f>
        <v/>
      </c>
      <c r="C7" s="269"/>
      <c r="D7" s="269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s="1" customFormat="1" ht="15.75" customHeight="1" x14ac:dyDescent="0.25">
      <c r="A8" s="10" t="s">
        <v>95</v>
      </c>
      <c r="B8" s="227">
        <f>'Rachunek I'!B8:D8</f>
        <v>0</v>
      </c>
      <c r="C8" s="227"/>
      <c r="D8" s="227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</row>
    <row r="9" spans="1:17" s="1" customFormat="1" x14ac:dyDescent="0.25">
      <c r="A9" s="6" t="s">
        <v>96</v>
      </c>
      <c r="B9" s="228">
        <f>'Rachunek II'!B9:Q9</f>
        <v>0</v>
      </c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8"/>
      <c r="N9" s="228"/>
      <c r="O9" s="228"/>
      <c r="P9" s="228"/>
      <c r="Q9" s="228"/>
    </row>
    <row r="10" spans="1:17" s="1" customFormat="1" ht="12" customHeight="1" x14ac:dyDescent="0.2">
      <c r="A10" s="3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spans="1:17" s="1" customFormat="1" ht="17.25" customHeight="1" x14ac:dyDescent="0.25">
      <c r="A11" s="4" t="s">
        <v>90</v>
      </c>
      <c r="B11" s="74">
        <f>J29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s="1" customFormat="1" x14ac:dyDescent="0.2">
      <c r="A12" s="4" t="s">
        <v>149</v>
      </c>
      <c r="B12" s="12"/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7" s="1" customFormat="1" ht="18.75" customHeight="1" x14ac:dyDescent="0.25">
      <c r="A13" s="4" t="s">
        <v>91</v>
      </c>
      <c r="B13" s="12"/>
      <c r="C13" s="270">
        <f>'Rachunek I'!C13:Q13</f>
        <v>0</v>
      </c>
      <c r="D13" s="270"/>
      <c r="E13" s="270"/>
      <c r="F13" s="270"/>
      <c r="G13" s="270"/>
      <c r="H13" s="270"/>
      <c r="I13" s="270"/>
      <c r="J13" s="270"/>
      <c r="K13" s="270"/>
      <c r="L13" s="270"/>
      <c r="M13" s="270"/>
      <c r="N13" s="270"/>
      <c r="O13" s="270"/>
      <c r="P13" s="270"/>
      <c r="Q13" s="270"/>
    </row>
    <row r="14" spans="1:17" s="1" customFormat="1" ht="14.25" x14ac:dyDescent="0.2">
      <c r="A14" s="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1" customFormat="1" ht="17.25" customHeight="1" x14ac:dyDescent="0.25">
      <c r="A15" s="3" t="s">
        <v>92</v>
      </c>
      <c r="B15" s="12"/>
      <c r="C15" s="75"/>
      <c r="D15" s="12"/>
      <c r="E15" s="70" t="s">
        <v>93</v>
      </c>
      <c r="F15" s="76"/>
      <c r="G15" s="70" t="s">
        <v>143</v>
      </c>
      <c r="H15" s="239"/>
      <c r="I15" s="239"/>
      <c r="J15" s="239"/>
      <c r="K15" s="12" t="s">
        <v>142</v>
      </c>
      <c r="L15" s="12"/>
      <c r="M15" s="12"/>
      <c r="N15" s="12"/>
      <c r="O15" s="12"/>
      <c r="P15" s="12"/>
      <c r="Q15" s="12"/>
    </row>
    <row r="16" spans="1:17" s="1" customFormat="1" ht="17.25" customHeight="1" thickBot="1" x14ac:dyDescent="0.3">
      <c r="A16" s="3" t="s">
        <v>148</v>
      </c>
      <c r="B16" s="13"/>
      <c r="C16" s="71"/>
      <c r="D16" s="13"/>
      <c r="E16" s="13"/>
      <c r="F16" s="71"/>
      <c r="G16" s="71"/>
      <c r="H16" s="12"/>
      <c r="I16" s="12"/>
      <c r="J16" s="12"/>
      <c r="K16" s="12"/>
      <c r="L16" s="12"/>
      <c r="M16" s="12"/>
      <c r="N16" s="12"/>
      <c r="O16" s="12"/>
      <c r="P16" s="12"/>
      <c r="Q16" s="12"/>
    </row>
    <row r="17" spans="1:17" s="1" customFormat="1" ht="80.25" customHeight="1" thickBot="1" x14ac:dyDescent="0.25">
      <c r="A17" s="161" t="str">
        <f>Powierzenie!C9</f>
        <v>Kierunek studiów</v>
      </c>
      <c r="B17" s="161" t="str">
        <f>Powierzenie!D9</f>
        <v>Specjalność</v>
      </c>
      <c r="C17" s="161" t="str">
        <f>Powierzenie!E9</f>
        <v>Forma studiów                                                 (stacjonarne, niestacjonarne,  podyplomowe, staż, kurs)</v>
      </c>
      <c r="D17" s="161" t="str">
        <f>Powierzenie!F9</f>
        <v>Poziom studiów  
(I, II, III stopień)</v>
      </c>
      <c r="E17" s="161" t="str">
        <f>Powierzenie!G9</f>
        <v>Rok studiów</v>
      </c>
      <c r="F17" s="225" t="str">
        <f>Powierzenie!H9</f>
        <v>Przedmiot</v>
      </c>
      <c r="G17" s="226"/>
      <c r="H17" s="161" t="str">
        <f>'Rachunek I'!H17</f>
        <v>Liczba godzin do rozliczenia</v>
      </c>
      <c r="I17" s="162" t="str">
        <f>Powierzenie!J9</f>
        <v>Stawka za godzinę</v>
      </c>
      <c r="J17" s="162" t="str">
        <f>Powierzenie!K9</f>
        <v>Kwota ogółem</v>
      </c>
      <c r="K17" s="240" t="s">
        <v>140</v>
      </c>
      <c r="L17" s="241"/>
      <c r="M17" s="241"/>
      <c r="N17" s="241"/>
      <c r="O17" s="241"/>
      <c r="P17" s="241"/>
      <c r="Q17" s="242"/>
    </row>
    <row r="18" spans="1:17" s="1" customFormat="1" ht="29.25" customHeight="1" x14ac:dyDescent="0.2">
      <c r="A18" s="55"/>
      <c r="B18" s="58"/>
      <c r="C18" s="59"/>
      <c r="D18" s="59"/>
      <c r="E18" s="59"/>
      <c r="F18" s="272"/>
      <c r="G18" s="272"/>
      <c r="H18" s="52"/>
      <c r="I18" s="60"/>
      <c r="J18" s="47" t="str">
        <f>IF(I18="","",H18*I18)</f>
        <v/>
      </c>
      <c r="K18" s="32" t="str">
        <f>IF(H18="","",VLOOKUP(C$15,dane!A$2:B$13,2,0))</f>
        <v/>
      </c>
      <c r="L18" s="78" t="str">
        <f>IF(A18="","",VLOOKUP(A18,dane!A$16:B$27,2,0))</f>
        <v/>
      </c>
      <c r="M18" s="33" t="str">
        <f>IF(B18="","",VLOOKUP(B18,dane!A$53:B$141,2))</f>
        <v/>
      </c>
      <c r="N18" s="33" t="str">
        <f>IF(C18="","",VLOOKUP(C18,dane!A$144:B$149,2,0))</f>
        <v/>
      </c>
      <c r="O18" s="33" t="str">
        <f>IF(D18="","",VLOOKUP(D18,dane!A$154:B$157,2,0))</f>
        <v/>
      </c>
      <c r="P18" s="33" t="str">
        <f>IF(E18="","",E18)</f>
        <v/>
      </c>
      <c r="Q18" s="34" t="str">
        <f>IF(H18="","",IF(C18="STAŻ ART.","0",IF(C18="STACJONARNE","3",IF(C18="NIESTACJONaRNE","3",IF(C18="PODYPLOMOWE","3",IF(C18="KURS PRZYGOTOWAWCZY","3",IF(C18="KURS KONSULTACYJNY","3",IF(E10="DOKTORANCKIE","3"))))))))</f>
        <v/>
      </c>
    </row>
    <row r="19" spans="1:17" s="1" customFormat="1" ht="29.25" customHeight="1" x14ac:dyDescent="0.2">
      <c r="A19" s="56"/>
      <c r="B19" s="61"/>
      <c r="C19" s="62"/>
      <c r="D19" s="62"/>
      <c r="E19" s="62"/>
      <c r="F19" s="271"/>
      <c r="G19" s="244"/>
      <c r="H19" s="53"/>
      <c r="I19" s="63"/>
      <c r="J19" s="23" t="str">
        <f t="shared" ref="J19:J28" si="0">IF(I19="","",H19*I19)</f>
        <v/>
      </c>
      <c r="K19" s="36" t="str">
        <f>IF(H19="","",VLOOKUP(C$15,dane!A$2:B$13,2,0))</f>
        <v/>
      </c>
      <c r="L19" s="79" t="str">
        <f>IF(A19="","",VLOOKUP(A19,dane!A$16:B$27,2,0))</f>
        <v/>
      </c>
      <c r="M19" s="37" t="str">
        <f>IF(B19="","",VLOOKUP(B19,dane!A$53:B$141,2))</f>
        <v/>
      </c>
      <c r="N19" s="37" t="str">
        <f>IF(C19="","",VLOOKUP(C19,dane!A$144:B$149,2,0))</f>
        <v/>
      </c>
      <c r="O19" s="37" t="str">
        <f>IF(D19="","",VLOOKUP(D19,dane!A$154:B$157,2,0))</f>
        <v/>
      </c>
      <c r="P19" s="37" t="str">
        <f t="shared" ref="P19:P28" si="1">IF(E19="","",E19)</f>
        <v/>
      </c>
      <c r="Q19" s="38" t="str">
        <f t="shared" ref="Q19:Q28" si="2">IF(H19="","",IF(C19="STAŻ ART.","0",IF(C19="STACJONARNE","3",IF(C19="NIESTACJONaRNE","3",IF(C19="PODYPLOMOWE","3",IF(C19="KURS PRZYGOTOWAWCZY","3",IF(C19="KURS KONSULTACYJNY","3",IF(E11="DOKTORANCKIE","3"))))))))</f>
        <v/>
      </c>
    </row>
    <row r="20" spans="1:17" s="1" customFormat="1" ht="29.25" customHeight="1" x14ac:dyDescent="0.2">
      <c r="A20" s="57"/>
      <c r="B20" s="61"/>
      <c r="C20" s="62"/>
      <c r="D20" s="62"/>
      <c r="E20" s="62"/>
      <c r="F20" s="271"/>
      <c r="G20" s="244"/>
      <c r="H20" s="53"/>
      <c r="I20" s="63"/>
      <c r="J20" s="23" t="str">
        <f t="shared" si="0"/>
        <v/>
      </c>
      <c r="K20" s="39" t="str">
        <f>IF(H20="","",VLOOKUP(C$15,dane!A$2:B$13,2,0))</f>
        <v/>
      </c>
      <c r="L20" s="79" t="str">
        <f>IF(A20="","",VLOOKUP(A20,dane!A$16:B$27,2,0))</f>
        <v/>
      </c>
      <c r="M20" s="37" t="str">
        <f>IF(B20="","",VLOOKUP(B20,dane!A$53:B$141,2))</f>
        <v/>
      </c>
      <c r="N20" s="37" t="str">
        <f>IF(C20="","",VLOOKUP(C20,dane!A$144:B$149,2,0))</f>
        <v/>
      </c>
      <c r="O20" s="37" t="str">
        <f>IF(D20="","",VLOOKUP(D20,dane!A$154:B$157,2,0))</f>
        <v/>
      </c>
      <c r="P20" s="37" t="str">
        <f t="shared" si="1"/>
        <v/>
      </c>
      <c r="Q20" s="38" t="str">
        <f t="shared" si="2"/>
        <v/>
      </c>
    </row>
    <row r="21" spans="1:17" s="1" customFormat="1" ht="29.25" customHeight="1" x14ac:dyDescent="0.2">
      <c r="A21" s="57"/>
      <c r="B21" s="61"/>
      <c r="C21" s="62"/>
      <c r="D21" s="62"/>
      <c r="E21" s="62"/>
      <c r="F21" s="271"/>
      <c r="G21" s="244"/>
      <c r="H21" s="53"/>
      <c r="I21" s="63"/>
      <c r="J21" s="23" t="str">
        <f t="shared" si="0"/>
        <v/>
      </c>
      <c r="K21" s="39" t="str">
        <f>IF(H21="","",VLOOKUP(C$15,dane!A$2:B$13,2,0))</f>
        <v/>
      </c>
      <c r="L21" s="79" t="str">
        <f>IF(A21="","",VLOOKUP(A21,dane!A$16:B$27,2,0))</f>
        <v/>
      </c>
      <c r="M21" s="37" t="str">
        <f>IF(B21="","",VLOOKUP(B21,dane!A$53:B$141,2))</f>
        <v/>
      </c>
      <c r="N21" s="37" t="str">
        <f>IF(C21="","",VLOOKUP(C21,dane!A$144:B$149,2,0))</f>
        <v/>
      </c>
      <c r="O21" s="37" t="str">
        <f>IF(D21="","",VLOOKUP(D21,dane!A$154:B$157,2,0))</f>
        <v/>
      </c>
      <c r="P21" s="37" t="str">
        <f t="shared" si="1"/>
        <v/>
      </c>
      <c r="Q21" s="38" t="str">
        <f t="shared" si="2"/>
        <v/>
      </c>
    </row>
    <row r="22" spans="1:17" s="1" customFormat="1" ht="29.25" customHeight="1" x14ac:dyDescent="0.2">
      <c r="A22" s="57"/>
      <c r="B22" s="61"/>
      <c r="C22" s="62"/>
      <c r="D22" s="62"/>
      <c r="E22" s="62"/>
      <c r="F22" s="271"/>
      <c r="G22" s="244"/>
      <c r="H22" s="53"/>
      <c r="I22" s="63"/>
      <c r="J22" s="23" t="str">
        <f t="shared" si="0"/>
        <v/>
      </c>
      <c r="K22" s="39" t="str">
        <f>IF(H22="","",VLOOKUP(C$15,dane!A$2:B$13,2,0))</f>
        <v/>
      </c>
      <c r="L22" s="79" t="str">
        <f>IF(A22="","",VLOOKUP(A22,dane!A$16:B$27,2,0))</f>
        <v/>
      </c>
      <c r="M22" s="37" t="str">
        <f>IF(B22="","",VLOOKUP(B22,dane!A$53:B$141,2))</f>
        <v/>
      </c>
      <c r="N22" s="37" t="str">
        <f>IF(C22="","",VLOOKUP(C22,dane!A$144:B$149,2,0))</f>
        <v/>
      </c>
      <c r="O22" s="37" t="str">
        <f>IF(D22="","",VLOOKUP(D22,dane!A$154:B$157,2,0))</f>
        <v/>
      </c>
      <c r="P22" s="37" t="str">
        <f t="shared" si="1"/>
        <v/>
      </c>
      <c r="Q22" s="38" t="str">
        <f t="shared" si="2"/>
        <v/>
      </c>
    </row>
    <row r="23" spans="1:17" s="1" customFormat="1" ht="29.25" customHeight="1" x14ac:dyDescent="0.2">
      <c r="A23" s="57"/>
      <c r="B23" s="61"/>
      <c r="C23" s="62"/>
      <c r="D23" s="62"/>
      <c r="E23" s="62"/>
      <c r="F23" s="271"/>
      <c r="G23" s="244"/>
      <c r="H23" s="53"/>
      <c r="I23" s="63"/>
      <c r="J23" s="23" t="str">
        <f t="shared" si="0"/>
        <v/>
      </c>
      <c r="K23" s="39" t="str">
        <f>IF(H23="","",VLOOKUP(C$15,dane!A$2:B$13,2,0))</f>
        <v/>
      </c>
      <c r="L23" s="79" t="str">
        <f>IF(A23="","",VLOOKUP(A23,dane!A$16:B$27,2,0))</f>
        <v/>
      </c>
      <c r="M23" s="37" t="str">
        <f>IF(B23="","",VLOOKUP(B23,dane!A$53:B$141,2))</f>
        <v/>
      </c>
      <c r="N23" s="37" t="str">
        <f>IF(C23="","",VLOOKUP(C23,dane!A$144:B$149,2,0))</f>
        <v/>
      </c>
      <c r="O23" s="37" t="str">
        <f>IF(D23="","",VLOOKUP(D23,dane!A$154:B$157,2,0))</f>
        <v/>
      </c>
      <c r="P23" s="37" t="str">
        <f t="shared" si="1"/>
        <v/>
      </c>
      <c r="Q23" s="38" t="str">
        <f t="shared" si="2"/>
        <v/>
      </c>
    </row>
    <row r="24" spans="1:17" s="1" customFormat="1" ht="29.25" customHeight="1" x14ac:dyDescent="0.2">
      <c r="A24" s="57"/>
      <c r="B24" s="61"/>
      <c r="C24" s="62"/>
      <c r="D24" s="62"/>
      <c r="E24" s="62"/>
      <c r="F24" s="271"/>
      <c r="G24" s="244"/>
      <c r="H24" s="53"/>
      <c r="I24" s="63"/>
      <c r="J24" s="23" t="str">
        <f t="shared" si="0"/>
        <v/>
      </c>
      <c r="K24" s="39" t="str">
        <f>IF(H24="","",VLOOKUP(C$15,dane!A$2:B$13,2,0))</f>
        <v/>
      </c>
      <c r="L24" s="79" t="str">
        <f>IF(A24="","",VLOOKUP(A24,dane!A$16:B$27,2,0))</f>
        <v/>
      </c>
      <c r="M24" s="37" t="str">
        <f>IF(B24="","",VLOOKUP(B24,dane!A$53:B$141,2))</f>
        <v/>
      </c>
      <c r="N24" s="37" t="str">
        <f>IF(C24="","",VLOOKUP(C24,dane!A$144:B$149,2,0))</f>
        <v/>
      </c>
      <c r="O24" s="37" t="str">
        <f>IF(D24="","",VLOOKUP(D24,dane!A$154:B$157,2,0))</f>
        <v/>
      </c>
      <c r="P24" s="37" t="str">
        <f t="shared" si="1"/>
        <v/>
      </c>
      <c r="Q24" s="38" t="str">
        <f t="shared" si="2"/>
        <v/>
      </c>
    </row>
    <row r="25" spans="1:17" s="1" customFormat="1" ht="29.25" customHeight="1" x14ac:dyDescent="0.2">
      <c r="A25" s="57"/>
      <c r="B25" s="61"/>
      <c r="C25" s="62"/>
      <c r="D25" s="62"/>
      <c r="E25" s="62"/>
      <c r="F25" s="271"/>
      <c r="G25" s="244"/>
      <c r="H25" s="53"/>
      <c r="I25" s="63"/>
      <c r="J25" s="23" t="str">
        <f>IF(I25="","",H25*I25)</f>
        <v/>
      </c>
      <c r="K25" s="39" t="str">
        <f>IF(H25="","",VLOOKUP(C$15,dane!A$2:B$13,2,0))</f>
        <v/>
      </c>
      <c r="L25" s="79" t="str">
        <f>IF(A25="","",VLOOKUP(A25,dane!A$16:B$27,2,0))</f>
        <v/>
      </c>
      <c r="M25" s="37" t="str">
        <f>IF(B25="","",VLOOKUP(B25,dane!A$53:B$141,2))</f>
        <v/>
      </c>
      <c r="N25" s="37" t="str">
        <f>IF(C25="","",VLOOKUP(C25,dane!A$144:B$149,2,0))</f>
        <v/>
      </c>
      <c r="O25" s="37" t="str">
        <f>IF(D25="","",VLOOKUP(D25,dane!A$154:B$157,2,0))</f>
        <v/>
      </c>
      <c r="P25" s="37" t="str">
        <f>IF(E25="","",E25)</f>
        <v/>
      </c>
      <c r="Q25" s="38" t="str">
        <f t="shared" si="2"/>
        <v/>
      </c>
    </row>
    <row r="26" spans="1:17" s="1" customFormat="1" ht="29.25" customHeight="1" x14ac:dyDescent="0.2">
      <c r="A26" s="57"/>
      <c r="B26" s="61"/>
      <c r="C26" s="62"/>
      <c r="D26" s="62"/>
      <c r="E26" s="62"/>
      <c r="F26" s="271"/>
      <c r="G26" s="244"/>
      <c r="H26" s="53"/>
      <c r="I26" s="63"/>
      <c r="J26" s="23" t="str">
        <f t="shared" si="0"/>
        <v/>
      </c>
      <c r="K26" s="39" t="str">
        <f>IF(H26="","",VLOOKUP(C$15,dane!A$2:B$13,2,0))</f>
        <v/>
      </c>
      <c r="L26" s="79" t="str">
        <f>IF(A26="","",VLOOKUP(A26,dane!A$16:B$27,2,0))</f>
        <v/>
      </c>
      <c r="M26" s="37" t="str">
        <f>IF(B26="","",VLOOKUP(B26,dane!A$53:B$141,2))</f>
        <v/>
      </c>
      <c r="N26" s="37" t="str">
        <f>IF(C26="","",VLOOKUP(C26,dane!A$144:B$149,2,0))</f>
        <v/>
      </c>
      <c r="O26" s="37" t="str">
        <f>IF(D26="","",VLOOKUP(D26,dane!A$154:B$157,2,0))</f>
        <v/>
      </c>
      <c r="P26" s="37" t="str">
        <f t="shared" si="1"/>
        <v/>
      </c>
      <c r="Q26" s="38" t="str">
        <f t="shared" si="2"/>
        <v/>
      </c>
    </row>
    <row r="27" spans="1:17" s="1" customFormat="1" ht="29.25" customHeight="1" x14ac:dyDescent="0.2">
      <c r="A27" s="57"/>
      <c r="B27" s="61"/>
      <c r="C27" s="62"/>
      <c r="D27" s="62"/>
      <c r="E27" s="62"/>
      <c r="F27" s="271"/>
      <c r="G27" s="244"/>
      <c r="H27" s="53"/>
      <c r="I27" s="63"/>
      <c r="J27" s="23" t="str">
        <f t="shared" si="0"/>
        <v/>
      </c>
      <c r="K27" s="39" t="str">
        <f>IF(H27="","",VLOOKUP(C$15,dane!A$2:B$13,2,0))</f>
        <v/>
      </c>
      <c r="L27" s="79" t="str">
        <f>IF(A27="","",VLOOKUP(A27,dane!A$16:B$27,2,0))</f>
        <v/>
      </c>
      <c r="M27" s="37" t="str">
        <f>IF(B27="","",VLOOKUP(B27,dane!A$53:B$141,2))</f>
        <v/>
      </c>
      <c r="N27" s="37" t="str">
        <f>IF(C27="","",VLOOKUP(C27,dane!A$144:B$149,2,0))</f>
        <v/>
      </c>
      <c r="O27" s="37" t="str">
        <f>IF(D27="","",VLOOKUP(D27,dane!A$154:B$157,2,0))</f>
        <v/>
      </c>
      <c r="P27" s="37" t="str">
        <f t="shared" si="1"/>
        <v/>
      </c>
      <c r="Q27" s="38" t="str">
        <f t="shared" si="2"/>
        <v/>
      </c>
    </row>
    <row r="28" spans="1:17" s="1" customFormat="1" ht="29.25" customHeight="1" thickBot="1" x14ac:dyDescent="0.25">
      <c r="A28" s="93"/>
      <c r="B28" s="64"/>
      <c r="C28" s="65"/>
      <c r="D28" s="65"/>
      <c r="E28" s="65"/>
      <c r="F28" s="267"/>
      <c r="G28" s="268"/>
      <c r="H28" s="54"/>
      <c r="I28" s="66"/>
      <c r="J28" s="48" t="str">
        <f t="shared" si="0"/>
        <v/>
      </c>
      <c r="K28" s="43" t="str">
        <f>IF(H28="","",VLOOKUP(C$15,dane!A$2:B$13,2,0))</f>
        <v/>
      </c>
      <c r="L28" s="80" t="str">
        <f>IF(A28="","",VLOOKUP(A28,dane!A$16:B$27,2,0))</f>
        <v/>
      </c>
      <c r="M28" s="44" t="str">
        <f>IF(B28="","",VLOOKUP(B28,dane!A$53:B$141,2))</f>
        <v/>
      </c>
      <c r="N28" s="44" t="str">
        <f>IF(C28="","",VLOOKUP(C28,dane!A$144:B$149,2,0))</f>
        <v/>
      </c>
      <c r="O28" s="44" t="str">
        <f>IF(D28="","",VLOOKUP(D28,dane!A$154:B$157,2,0))</f>
        <v/>
      </c>
      <c r="P28" s="44" t="str">
        <f t="shared" si="1"/>
        <v/>
      </c>
      <c r="Q28" s="45" t="str">
        <f t="shared" si="2"/>
        <v/>
      </c>
    </row>
    <row r="29" spans="1:17" s="1" customFormat="1" ht="29.25" customHeight="1" thickBot="1" x14ac:dyDescent="0.3">
      <c r="F29" s="27" t="s">
        <v>1</v>
      </c>
      <c r="G29" s="27"/>
      <c r="H29" s="28">
        <f>SUM(H18:H28)</f>
        <v>0</v>
      </c>
      <c r="I29" s="29"/>
      <c r="J29" s="28">
        <f>SUM(J18:J28)</f>
        <v>0</v>
      </c>
      <c r="K29" s="26"/>
      <c r="L29" s="26"/>
      <c r="M29" s="26"/>
      <c r="N29" s="26"/>
      <c r="O29" s="26"/>
      <c r="P29" s="26"/>
      <c r="Q29" s="26"/>
    </row>
    <row r="30" spans="1:17" s="1" customFormat="1" ht="29.25" customHeight="1" x14ac:dyDescent="0.25">
      <c r="F30" s="27"/>
      <c r="G30" s="27"/>
      <c r="H30" s="50"/>
      <c r="I30" s="29"/>
      <c r="J30" s="50"/>
      <c r="K30" s="26"/>
      <c r="L30" s="26"/>
      <c r="M30" s="26"/>
      <c r="N30" s="26"/>
      <c r="O30" s="26"/>
      <c r="P30" s="26"/>
      <c r="Q30" s="26"/>
    </row>
    <row r="31" spans="1:17" s="1" customFormat="1" ht="29.25" customHeight="1" x14ac:dyDescent="0.2">
      <c r="A31" s="8"/>
      <c r="B31" s="8"/>
      <c r="C31" s="8"/>
      <c r="D31" s="233" t="s">
        <v>97</v>
      </c>
      <c r="E31" s="233"/>
      <c r="F31" s="233"/>
      <c r="G31" s="8"/>
      <c r="H31" s="233" t="s">
        <v>98</v>
      </c>
      <c r="I31" s="233"/>
      <c r="J31" s="233"/>
      <c r="K31" s="233"/>
      <c r="L31" s="233"/>
      <c r="M31" s="233"/>
      <c r="N31" s="233"/>
      <c r="O31" s="233"/>
      <c r="P31" s="8"/>
      <c r="Q31" s="8"/>
    </row>
    <row r="32" spans="1:17" s="1" customFormat="1" ht="24.75" customHeight="1" x14ac:dyDescent="0.2">
      <c r="C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s="1" customFormat="1" ht="14.25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s="1" customFormat="1" ht="14.25" x14ac:dyDescent="0.2">
      <c r="A34" s="9"/>
      <c r="B34" s="9"/>
      <c r="C34" s="8"/>
      <c r="D34" s="9"/>
      <c r="E34" s="9"/>
      <c r="F34" s="9"/>
      <c r="G34" s="9"/>
      <c r="H34" s="238"/>
      <c r="I34" s="238"/>
      <c r="J34" s="238"/>
      <c r="K34" s="238"/>
      <c r="L34" s="238"/>
      <c r="M34" s="238"/>
      <c r="N34" s="238"/>
      <c r="O34" s="238"/>
      <c r="P34" s="9"/>
      <c r="Q34" s="9"/>
    </row>
    <row r="35" spans="1:17" s="1" customFormat="1" ht="14.25" customHeight="1" x14ac:dyDescent="0.2">
      <c r="A35" s="224" t="s">
        <v>144</v>
      </c>
      <c r="B35" s="224"/>
      <c r="C35" s="8"/>
      <c r="D35" s="224" t="s">
        <v>141</v>
      </c>
      <c r="E35" s="224"/>
      <c r="F35" s="224"/>
      <c r="G35" s="9"/>
      <c r="H35" s="224" t="s">
        <v>145</v>
      </c>
      <c r="I35" s="224"/>
      <c r="J35" s="224"/>
      <c r="K35" s="224"/>
      <c r="L35" s="224"/>
      <c r="M35" s="224"/>
      <c r="N35" s="224"/>
      <c r="O35" s="224"/>
      <c r="P35" s="8"/>
      <c r="Q35" s="8"/>
    </row>
    <row r="36" spans="1:17" s="1" customFormat="1" ht="14.25" hidden="1" x14ac:dyDescent="0.2"/>
    <row r="37" spans="1:17" s="1" customFormat="1" ht="14.25" hidden="1" x14ac:dyDescent="0.2"/>
    <row r="38" spans="1:17" s="1" customFormat="1" ht="14.25" hidden="1" x14ac:dyDescent="0.2"/>
    <row r="39" spans="1:17" s="1" customFormat="1" ht="14.25" hidden="1" x14ac:dyDescent="0.2"/>
    <row r="40" spans="1:17" s="1" customFormat="1" ht="14.25" hidden="1" x14ac:dyDescent="0.2"/>
    <row r="41" spans="1:17" s="1" customFormat="1" ht="14.25" hidden="1" x14ac:dyDescent="0.2"/>
    <row r="42" spans="1:17" s="1" customFormat="1" ht="14.25" hidden="1" x14ac:dyDescent="0.2"/>
    <row r="43" spans="1:17" s="1" customFormat="1" ht="14.25" hidden="1" x14ac:dyDescent="0.2"/>
    <row r="44" spans="1:17" s="1" customFormat="1" ht="14.25" hidden="1" x14ac:dyDescent="0.2"/>
    <row r="45" spans="1:17" s="1" customFormat="1" ht="14.25" hidden="1" x14ac:dyDescent="0.2"/>
    <row r="46" spans="1:17" s="1" customFormat="1" ht="14.25" hidden="1" x14ac:dyDescent="0.2"/>
    <row r="47" spans="1:17" s="1" customFormat="1" ht="14.25" hidden="1" x14ac:dyDescent="0.2"/>
    <row r="48" spans="1:17" s="1" customFormat="1" ht="14.25" hidden="1" x14ac:dyDescent="0.2"/>
    <row r="49" spans="10:17" s="1" customFormat="1" ht="14.25" hidden="1" x14ac:dyDescent="0.2"/>
    <row r="50" spans="10:17" s="1" customFormat="1" ht="14.25" hidden="1" x14ac:dyDescent="0.2"/>
    <row r="51" spans="10:17" s="1" customFormat="1" ht="14.25" x14ac:dyDescent="0.2"/>
    <row r="52" spans="10:17" s="1" customFormat="1" ht="14.25" x14ac:dyDescent="0.2">
      <c r="J52" s="104"/>
      <c r="K52" s="104"/>
      <c r="L52" s="105" t="s">
        <v>159</v>
      </c>
      <c r="M52" s="236">
        <f ca="1">TODAY()</f>
        <v>44447</v>
      </c>
      <c r="N52" s="237"/>
      <c r="O52" s="237"/>
      <c r="P52" s="237"/>
      <c r="Q52" s="237"/>
    </row>
    <row r="53" spans="10:17" s="1" customFormat="1" ht="14.25" x14ac:dyDescent="0.2">
      <c r="J53" s="51"/>
    </row>
    <row r="54" spans="10:17" x14ac:dyDescent="0.25"/>
  </sheetData>
  <mergeCells count="30">
    <mergeCell ref="D35:F35"/>
    <mergeCell ref="H35:O35"/>
    <mergeCell ref="F27:G27"/>
    <mergeCell ref="F17:G17"/>
    <mergeCell ref="K17:Q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D2:E2"/>
    <mergeCell ref="G2:H2"/>
    <mergeCell ref="D3:E3"/>
    <mergeCell ref="G3:H3"/>
    <mergeCell ref="M52:Q52"/>
    <mergeCell ref="F28:G28"/>
    <mergeCell ref="D31:F31"/>
    <mergeCell ref="H31:O31"/>
    <mergeCell ref="H34:O34"/>
    <mergeCell ref="H15:J15"/>
    <mergeCell ref="B7:D7"/>
    <mergeCell ref="B8:D8"/>
    <mergeCell ref="B9:Q9"/>
    <mergeCell ref="C12:Q12"/>
    <mergeCell ref="C13:Q13"/>
    <mergeCell ref="A35:B35"/>
  </mergeCells>
  <printOptions horizontalCentered="1"/>
  <pageMargins left="0" right="0" top="0" bottom="0" header="0.31496062992125984" footer="0"/>
  <pageSetup paperSize="9" scale="68" orientation="landscape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dane!$A$2:$A$8</xm:f>
          </x14:formula1>
          <xm:sqref>C15</xm:sqref>
        </x14:dataValidation>
        <x14:dataValidation type="list" allowBlank="1" showInputMessage="1" showErrorMessage="1">
          <x14:formula1>
            <xm:f>dane!$A$154:$A$157</xm:f>
          </x14:formula1>
          <xm:sqref>D18:D28</xm:sqref>
        </x14:dataValidation>
        <x14:dataValidation type="list" allowBlank="1" showInputMessage="1" showErrorMessage="1">
          <x14:formula1>
            <xm:f>dane!$A$186:$A$189</xm:f>
          </x14:formula1>
          <xm:sqref>E18:E28</xm:sqref>
        </x14:dataValidation>
        <x14:dataValidation type="list" allowBlank="1" showInputMessage="1" showErrorMessage="1">
          <x14:formula1>
            <xm:f>dane!$A$144:$A$149</xm:f>
          </x14:formula1>
          <xm:sqref>C18:C28</xm:sqref>
        </x14:dataValidation>
        <x14:dataValidation type="list" allowBlank="1" showInputMessage="1" showErrorMessage="1">
          <x14:formula1>
            <xm:f>dane!$A$16:$A$27</xm:f>
          </x14:formula1>
          <xm:sqref>A18:A28</xm:sqref>
        </x14:dataValidation>
        <x14:dataValidation type="list" allowBlank="1" showInputMessage="1" showErrorMessage="1">
          <x14:formula1>
            <xm:f>dane!$A$53:$A$141</xm:f>
          </x14:formula1>
          <xm:sqref>B18:B28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>
    <tabColor rgb="FFFFFF00"/>
  </sheetPr>
  <dimension ref="A1:J220"/>
  <sheetViews>
    <sheetView topLeftCell="A16" zoomScale="90" zoomScaleNormal="90" workbookViewId="0">
      <selection activeCell="B35" sqref="B35"/>
    </sheetView>
  </sheetViews>
  <sheetFormatPr defaultColWidth="9.140625" defaultRowHeight="15.75" x14ac:dyDescent="0.25"/>
  <cols>
    <col min="1" max="1" width="76.7109375" style="183" bestFit="1" customWidth="1"/>
    <col min="2" max="2" width="13.140625" style="183" customWidth="1"/>
    <col min="3" max="3" width="9.140625" style="194"/>
    <col min="4" max="16384" width="9.140625" style="183"/>
  </cols>
  <sheetData>
    <row r="1" spans="1:4" x14ac:dyDescent="0.25">
      <c r="A1" s="182" t="s">
        <v>9</v>
      </c>
    </row>
    <row r="2" spans="1:4" ht="30" x14ac:dyDescent="0.25">
      <c r="A2" s="180" t="s">
        <v>200</v>
      </c>
      <c r="B2" s="184" t="s">
        <v>108</v>
      </c>
      <c r="C2" s="194" t="s">
        <v>188</v>
      </c>
    </row>
    <row r="3" spans="1:4" ht="30" x14ac:dyDescent="0.25">
      <c r="A3" s="180" t="s">
        <v>201</v>
      </c>
      <c r="B3" s="184" t="s">
        <v>109</v>
      </c>
      <c r="C3" s="194" t="s">
        <v>189</v>
      </c>
    </row>
    <row r="4" spans="1:4" ht="30" x14ac:dyDescent="0.25">
      <c r="A4" s="180" t="s">
        <v>202</v>
      </c>
      <c r="B4" s="184" t="s">
        <v>110</v>
      </c>
      <c r="C4" s="194" t="s">
        <v>190</v>
      </c>
    </row>
    <row r="5" spans="1:4" x14ac:dyDescent="0.25">
      <c r="A5" s="181" t="s">
        <v>203</v>
      </c>
      <c r="B5" s="184" t="s">
        <v>111</v>
      </c>
      <c r="C5" s="194" t="s">
        <v>191</v>
      </c>
    </row>
    <row r="6" spans="1:4" ht="30" x14ac:dyDescent="0.25">
      <c r="A6" s="180" t="s">
        <v>204</v>
      </c>
      <c r="B6" s="184" t="s">
        <v>112</v>
      </c>
      <c r="C6" s="194" t="s">
        <v>192</v>
      </c>
    </row>
    <row r="7" spans="1:4" ht="30" x14ac:dyDescent="0.25">
      <c r="A7" s="180" t="s">
        <v>205</v>
      </c>
      <c r="B7" s="184" t="s">
        <v>113</v>
      </c>
      <c r="C7" s="194" t="s">
        <v>193</v>
      </c>
    </row>
    <row r="8" spans="1:4" ht="30" x14ac:dyDescent="0.25">
      <c r="A8" s="180" t="s">
        <v>206</v>
      </c>
      <c r="B8" s="184" t="s">
        <v>112</v>
      </c>
      <c r="C8" s="194" t="s">
        <v>194</v>
      </c>
      <c r="D8" s="185"/>
    </row>
    <row r="9" spans="1:4" ht="30" x14ac:dyDescent="0.25">
      <c r="A9" s="180" t="s">
        <v>207</v>
      </c>
      <c r="B9" s="184" t="s">
        <v>112</v>
      </c>
      <c r="C9" s="194" t="s">
        <v>195</v>
      </c>
    </row>
    <row r="10" spans="1:4" ht="30" x14ac:dyDescent="0.25">
      <c r="A10" s="180" t="s">
        <v>208</v>
      </c>
      <c r="B10" s="184" t="s">
        <v>110</v>
      </c>
      <c r="C10" s="194" t="s">
        <v>196</v>
      </c>
      <c r="D10" s="185"/>
    </row>
    <row r="11" spans="1:4" ht="30" x14ac:dyDescent="0.25">
      <c r="A11" s="180" t="s">
        <v>209</v>
      </c>
      <c r="B11" s="184" t="s">
        <v>114</v>
      </c>
      <c r="C11" s="194" t="s">
        <v>197</v>
      </c>
    </row>
    <row r="12" spans="1:4" ht="30" x14ac:dyDescent="0.25">
      <c r="A12" s="180" t="s">
        <v>210</v>
      </c>
      <c r="B12" s="184" t="s">
        <v>115</v>
      </c>
      <c r="C12" s="194" t="s">
        <v>198</v>
      </c>
      <c r="D12" s="185"/>
    </row>
    <row r="13" spans="1:4" ht="30" x14ac:dyDescent="0.25">
      <c r="A13" s="180" t="s">
        <v>211</v>
      </c>
      <c r="B13" s="184" t="s">
        <v>115</v>
      </c>
      <c r="C13" s="194" t="s">
        <v>199</v>
      </c>
    </row>
    <row r="14" spans="1:4" x14ac:dyDescent="0.25">
      <c r="A14" s="186"/>
    </row>
    <row r="15" spans="1:4" x14ac:dyDescent="0.25">
      <c r="A15" s="182" t="s">
        <v>17</v>
      </c>
    </row>
    <row r="16" spans="1:4" x14ac:dyDescent="0.25">
      <c r="A16" s="186" t="s">
        <v>18</v>
      </c>
      <c r="B16" s="188">
        <v>10</v>
      </c>
    </row>
    <row r="17" spans="1:10" x14ac:dyDescent="0.25">
      <c r="A17" s="186" t="s">
        <v>19</v>
      </c>
      <c r="B17" s="188">
        <v>14</v>
      </c>
    </row>
    <row r="18" spans="1:10" x14ac:dyDescent="0.25">
      <c r="A18" s="186" t="s">
        <v>20</v>
      </c>
      <c r="B18" s="188">
        <v>12</v>
      </c>
    </row>
    <row r="19" spans="1:10" x14ac:dyDescent="0.25">
      <c r="A19" s="186" t="s">
        <v>21</v>
      </c>
      <c r="B19" s="188">
        <v>11</v>
      </c>
    </row>
    <row r="20" spans="1:10" x14ac:dyDescent="0.25">
      <c r="A20" s="186" t="s">
        <v>22</v>
      </c>
      <c r="B20" s="188">
        <v>15</v>
      </c>
    </row>
    <row r="21" spans="1:10" x14ac:dyDescent="0.25">
      <c r="A21" s="186" t="s">
        <v>23</v>
      </c>
      <c r="B21" s="188">
        <v>17</v>
      </c>
    </row>
    <row r="22" spans="1:10" x14ac:dyDescent="0.25">
      <c r="A22" s="186" t="s">
        <v>24</v>
      </c>
      <c r="B22" s="188">
        <v>16</v>
      </c>
    </row>
    <row r="23" spans="1:10" x14ac:dyDescent="0.25">
      <c r="A23" s="186" t="s">
        <v>25</v>
      </c>
      <c r="B23" s="188">
        <v>13</v>
      </c>
    </row>
    <row r="24" spans="1:10" x14ac:dyDescent="0.25">
      <c r="A24" s="186" t="s">
        <v>172</v>
      </c>
      <c r="B24" s="188">
        <v>18</v>
      </c>
    </row>
    <row r="25" spans="1:10" x14ac:dyDescent="0.25">
      <c r="A25" s="181" t="s">
        <v>105</v>
      </c>
      <c r="B25" s="187" t="s">
        <v>116</v>
      </c>
    </row>
    <row r="26" spans="1:10" x14ac:dyDescent="0.25">
      <c r="A26" s="181" t="s">
        <v>106</v>
      </c>
      <c r="B26" s="187" t="s">
        <v>117</v>
      </c>
      <c r="D26" s="187"/>
      <c r="E26" s="187"/>
      <c r="F26" s="187"/>
      <c r="G26" s="187"/>
      <c r="H26" s="187"/>
      <c r="I26" s="187"/>
      <c r="J26" s="187"/>
    </row>
    <row r="27" spans="1:10" x14ac:dyDescent="0.25">
      <c r="A27" s="181" t="s">
        <v>107</v>
      </c>
      <c r="B27" s="187" t="s">
        <v>116</v>
      </c>
      <c r="D27" s="187"/>
      <c r="E27" s="187"/>
      <c r="F27" s="187"/>
      <c r="G27" s="187"/>
      <c r="H27" s="187"/>
      <c r="I27" s="187"/>
      <c r="J27" s="187"/>
    </row>
    <row r="28" spans="1:10" x14ac:dyDescent="0.25">
      <c r="A28" s="181" t="s">
        <v>212</v>
      </c>
      <c r="B28" s="187" t="s">
        <v>180</v>
      </c>
      <c r="D28" s="187"/>
      <c r="E28" s="187"/>
      <c r="F28" s="187"/>
      <c r="G28" s="187"/>
      <c r="H28" s="187"/>
      <c r="I28" s="187"/>
      <c r="J28" s="187"/>
    </row>
    <row r="29" spans="1:10" x14ac:dyDescent="0.25">
      <c r="A29" s="181" t="s">
        <v>213</v>
      </c>
      <c r="B29" s="187" t="s">
        <v>181</v>
      </c>
      <c r="D29" s="187"/>
      <c r="E29" s="187"/>
      <c r="F29" s="187"/>
      <c r="G29" s="187"/>
      <c r="H29" s="187"/>
      <c r="I29" s="187"/>
      <c r="J29" s="187"/>
    </row>
    <row r="30" spans="1:10" x14ac:dyDescent="0.25">
      <c r="A30" s="181" t="s">
        <v>214</v>
      </c>
      <c r="B30" s="187" t="s">
        <v>182</v>
      </c>
      <c r="D30" s="187"/>
      <c r="E30" s="187"/>
      <c r="F30" s="187"/>
      <c r="G30" s="187"/>
      <c r="H30" s="187"/>
      <c r="I30" s="187"/>
      <c r="J30" s="187"/>
    </row>
    <row r="31" spans="1:10" x14ac:dyDescent="0.25">
      <c r="A31" s="181" t="s">
        <v>215</v>
      </c>
      <c r="B31" s="187" t="s">
        <v>230</v>
      </c>
      <c r="D31" s="187"/>
      <c r="E31" s="187"/>
      <c r="F31" s="187"/>
      <c r="G31" s="187"/>
      <c r="H31" s="187"/>
      <c r="I31" s="187"/>
      <c r="J31" s="187"/>
    </row>
    <row r="32" spans="1:10" x14ac:dyDescent="0.25">
      <c r="A32" s="181" t="s">
        <v>216</v>
      </c>
      <c r="B32" s="187" t="s">
        <v>231</v>
      </c>
      <c r="D32" s="187"/>
      <c r="E32" s="187"/>
      <c r="F32" s="187"/>
      <c r="G32" s="187"/>
      <c r="H32" s="187"/>
      <c r="I32" s="187"/>
      <c r="J32" s="187"/>
    </row>
    <row r="33" spans="1:10" x14ac:dyDescent="0.25">
      <c r="A33" s="181" t="s">
        <v>217</v>
      </c>
      <c r="B33" s="187" t="s">
        <v>368</v>
      </c>
      <c r="D33" s="187"/>
      <c r="E33" s="187"/>
      <c r="F33" s="187"/>
      <c r="G33" s="187"/>
      <c r="H33" s="187"/>
      <c r="I33" s="187"/>
      <c r="J33" s="187"/>
    </row>
    <row r="34" spans="1:10" x14ac:dyDescent="0.25">
      <c r="A34" s="181" t="s">
        <v>369</v>
      </c>
      <c r="B34" s="187" t="s">
        <v>374</v>
      </c>
      <c r="C34" s="183"/>
      <c r="D34" s="187"/>
      <c r="E34" s="187"/>
      <c r="F34" s="187"/>
      <c r="G34" s="187"/>
      <c r="H34" s="187"/>
      <c r="I34" s="187"/>
      <c r="J34" s="187"/>
    </row>
    <row r="35" spans="1:10" s="188" customFormat="1" ht="15" x14ac:dyDescent="0.25">
      <c r="A35" s="181" t="s">
        <v>379</v>
      </c>
      <c r="B35" s="187" t="s">
        <v>380</v>
      </c>
      <c r="C35" s="196"/>
    </row>
    <row r="36" spans="1:10" x14ac:dyDescent="0.25">
      <c r="A36" s="181" t="s">
        <v>218</v>
      </c>
      <c r="B36" s="187" t="s">
        <v>183</v>
      </c>
      <c r="D36" s="187"/>
      <c r="E36" s="187"/>
      <c r="F36" s="187"/>
      <c r="G36" s="187"/>
      <c r="H36" s="187"/>
      <c r="I36" s="187"/>
      <c r="J36" s="187"/>
    </row>
    <row r="37" spans="1:10" x14ac:dyDescent="0.25">
      <c r="A37" s="181" t="s">
        <v>219</v>
      </c>
      <c r="B37" s="187" t="s">
        <v>232</v>
      </c>
      <c r="D37" s="187"/>
      <c r="E37" s="187"/>
      <c r="F37" s="187"/>
      <c r="G37" s="187"/>
      <c r="H37" s="187"/>
      <c r="I37" s="187"/>
      <c r="J37" s="187"/>
    </row>
    <row r="38" spans="1:10" x14ac:dyDescent="0.25">
      <c r="A38" s="189" t="s">
        <v>220</v>
      </c>
      <c r="B38" s="187" t="s">
        <v>233</v>
      </c>
      <c r="D38" s="187"/>
      <c r="E38" s="187"/>
      <c r="F38" s="187"/>
      <c r="G38" s="187"/>
      <c r="H38" s="187"/>
      <c r="I38" s="187"/>
      <c r="J38" s="187"/>
    </row>
    <row r="39" spans="1:10" x14ac:dyDescent="0.25">
      <c r="A39" s="189" t="s">
        <v>221</v>
      </c>
      <c r="B39" s="187" t="s">
        <v>184</v>
      </c>
      <c r="D39" s="187"/>
      <c r="E39" s="187"/>
      <c r="F39" s="187"/>
      <c r="G39" s="187"/>
      <c r="H39" s="187"/>
      <c r="I39" s="187"/>
      <c r="J39" s="187"/>
    </row>
    <row r="40" spans="1:10" x14ac:dyDescent="0.25">
      <c r="A40" s="189" t="s">
        <v>222</v>
      </c>
      <c r="B40" s="187" t="s">
        <v>234</v>
      </c>
      <c r="D40" s="187"/>
      <c r="E40" s="187"/>
      <c r="F40" s="187"/>
      <c r="G40" s="187"/>
      <c r="H40" s="187"/>
      <c r="I40" s="187"/>
      <c r="J40" s="187"/>
    </row>
    <row r="41" spans="1:10" x14ac:dyDescent="0.25">
      <c r="A41" s="189" t="s">
        <v>223</v>
      </c>
      <c r="B41" s="188" t="s">
        <v>235</v>
      </c>
      <c r="D41" s="187"/>
      <c r="E41" s="187"/>
      <c r="F41" s="187"/>
      <c r="G41" s="187"/>
      <c r="H41" s="187"/>
      <c r="I41" s="187"/>
      <c r="J41" s="187"/>
    </row>
    <row r="42" spans="1:10" x14ac:dyDescent="0.25">
      <c r="A42" s="187" t="s">
        <v>370</v>
      </c>
      <c r="B42" s="188" t="s">
        <v>375</v>
      </c>
      <c r="D42" s="187"/>
      <c r="E42" s="187"/>
      <c r="F42" s="187"/>
      <c r="G42" s="187"/>
      <c r="H42" s="187"/>
      <c r="I42" s="187"/>
      <c r="J42" s="187"/>
    </row>
    <row r="43" spans="1:10" x14ac:dyDescent="0.25">
      <c r="A43" s="189" t="s">
        <v>224</v>
      </c>
      <c r="B43" s="187" t="s">
        <v>187</v>
      </c>
      <c r="D43" s="187"/>
      <c r="E43" s="187"/>
      <c r="F43" s="187"/>
      <c r="G43" s="187"/>
      <c r="H43" s="187"/>
      <c r="I43" s="187"/>
      <c r="J43" s="187"/>
    </row>
    <row r="44" spans="1:10" x14ac:dyDescent="0.25">
      <c r="A44" s="189" t="s">
        <v>225</v>
      </c>
      <c r="B44" s="187" t="s">
        <v>186</v>
      </c>
      <c r="D44" s="187"/>
      <c r="E44" s="187"/>
      <c r="F44" s="187"/>
      <c r="G44" s="187"/>
      <c r="H44" s="187"/>
      <c r="I44" s="187"/>
      <c r="J44" s="187"/>
    </row>
    <row r="45" spans="1:10" x14ac:dyDescent="0.25">
      <c r="A45" s="189" t="s">
        <v>226</v>
      </c>
      <c r="B45" s="187" t="s">
        <v>236</v>
      </c>
      <c r="D45" s="187"/>
      <c r="E45" s="187"/>
      <c r="F45" s="187"/>
      <c r="G45" s="187"/>
      <c r="H45" s="187"/>
      <c r="I45" s="187"/>
      <c r="J45" s="187"/>
    </row>
    <row r="46" spans="1:10" x14ac:dyDescent="0.25">
      <c r="A46" s="190" t="s">
        <v>227</v>
      </c>
      <c r="B46" s="187" t="s">
        <v>237</v>
      </c>
      <c r="D46" s="187"/>
      <c r="E46" s="187"/>
      <c r="F46" s="187"/>
      <c r="G46" s="187"/>
      <c r="H46" s="187"/>
      <c r="I46" s="187"/>
      <c r="J46" s="187"/>
    </row>
    <row r="47" spans="1:10" x14ac:dyDescent="0.25">
      <c r="A47" s="187" t="s">
        <v>371</v>
      </c>
      <c r="B47" s="187" t="s">
        <v>373</v>
      </c>
      <c r="D47" s="187"/>
      <c r="E47" s="187"/>
      <c r="F47" s="187"/>
      <c r="G47" s="187"/>
      <c r="H47" s="187"/>
      <c r="I47" s="187"/>
      <c r="J47" s="187"/>
    </row>
    <row r="48" spans="1:10" x14ac:dyDescent="0.25">
      <c r="A48" s="189" t="s">
        <v>228</v>
      </c>
      <c r="B48" s="187" t="s">
        <v>185</v>
      </c>
      <c r="D48" s="187"/>
      <c r="E48" s="187"/>
      <c r="F48" s="187"/>
      <c r="G48" s="187"/>
      <c r="H48" s="187"/>
      <c r="I48" s="187"/>
      <c r="J48" s="187"/>
    </row>
    <row r="49" spans="1:10" x14ac:dyDescent="0.25">
      <c r="A49" s="187" t="s">
        <v>372</v>
      </c>
      <c r="B49" s="187" t="s">
        <v>376</v>
      </c>
      <c r="D49" s="187"/>
      <c r="E49" s="187"/>
      <c r="F49" s="187"/>
      <c r="G49" s="187"/>
      <c r="H49" s="187"/>
      <c r="I49" s="187"/>
      <c r="J49" s="187"/>
    </row>
    <row r="50" spans="1:10" x14ac:dyDescent="0.25">
      <c r="A50" s="189" t="s">
        <v>229</v>
      </c>
      <c r="B50" s="187" t="s">
        <v>238</v>
      </c>
      <c r="D50" s="187"/>
      <c r="E50" s="187"/>
      <c r="F50" s="187"/>
      <c r="G50" s="187"/>
      <c r="H50" s="187"/>
      <c r="I50" s="187"/>
    </row>
    <row r="51" spans="1:10" x14ac:dyDescent="0.25">
      <c r="A51" s="186"/>
    </row>
    <row r="52" spans="1:10" x14ac:dyDescent="0.25">
      <c r="A52" s="182" t="s">
        <v>26</v>
      </c>
    </row>
    <row r="53" spans="1:10" x14ac:dyDescent="0.25">
      <c r="A53" s="181" t="s">
        <v>161</v>
      </c>
      <c r="B53" s="195" t="s">
        <v>118</v>
      </c>
      <c r="C53" s="196"/>
      <c r="D53" s="197" t="s">
        <v>281</v>
      </c>
    </row>
    <row r="54" spans="1:10" s="188" customFormat="1" ht="15" x14ac:dyDescent="0.25">
      <c r="A54" s="181" t="s">
        <v>381</v>
      </c>
      <c r="B54" s="195" t="s">
        <v>118</v>
      </c>
      <c r="C54" s="196"/>
      <c r="D54" s="197" t="s">
        <v>382</v>
      </c>
    </row>
    <row r="55" spans="1:10" x14ac:dyDescent="0.25">
      <c r="A55" s="181" t="s">
        <v>27</v>
      </c>
      <c r="B55" s="195" t="s">
        <v>119</v>
      </c>
      <c r="C55" s="196"/>
      <c r="D55" s="197" t="s">
        <v>282</v>
      </c>
    </row>
    <row r="56" spans="1:10" x14ac:dyDescent="0.25">
      <c r="A56" s="181" t="s">
        <v>28</v>
      </c>
      <c r="B56" s="195" t="s">
        <v>120</v>
      </c>
      <c r="C56" s="196"/>
      <c r="D56" s="197" t="s">
        <v>283</v>
      </c>
    </row>
    <row r="57" spans="1:10" x14ac:dyDescent="0.25">
      <c r="A57" s="181" t="s">
        <v>29</v>
      </c>
      <c r="B57" s="195" t="s">
        <v>121</v>
      </c>
      <c r="C57" s="196"/>
      <c r="D57" s="197" t="s">
        <v>284</v>
      </c>
    </row>
    <row r="58" spans="1:10" x14ac:dyDescent="0.25">
      <c r="A58" s="181" t="s">
        <v>30</v>
      </c>
      <c r="B58" s="195" t="s">
        <v>122</v>
      </c>
      <c r="C58" s="196"/>
      <c r="D58" s="197" t="s">
        <v>285</v>
      </c>
    </row>
    <row r="59" spans="1:10" x14ac:dyDescent="0.25">
      <c r="A59" s="181" t="s">
        <v>31</v>
      </c>
      <c r="B59" s="195" t="s">
        <v>123</v>
      </c>
      <c r="C59" s="196"/>
      <c r="D59" s="197" t="s">
        <v>286</v>
      </c>
    </row>
    <row r="60" spans="1:10" x14ac:dyDescent="0.25">
      <c r="A60" s="181" t="s">
        <v>32</v>
      </c>
      <c r="B60" s="195" t="s">
        <v>124</v>
      </c>
      <c r="C60" s="196"/>
      <c r="D60" s="197" t="s">
        <v>287</v>
      </c>
    </row>
    <row r="61" spans="1:10" x14ac:dyDescent="0.25">
      <c r="A61" s="181" t="s">
        <v>33</v>
      </c>
      <c r="B61" s="195" t="s">
        <v>119</v>
      </c>
      <c r="C61" s="196"/>
      <c r="D61" s="197" t="s">
        <v>288</v>
      </c>
    </row>
    <row r="62" spans="1:10" x14ac:dyDescent="0.25">
      <c r="A62" s="181" t="s">
        <v>34</v>
      </c>
      <c r="B62" s="195">
        <v>21</v>
      </c>
      <c r="C62" s="196"/>
      <c r="D62" s="197" t="s">
        <v>289</v>
      </c>
    </row>
    <row r="63" spans="1:10" x14ac:dyDescent="0.25">
      <c r="A63" s="181" t="s">
        <v>239</v>
      </c>
      <c r="B63" s="195">
        <v>22</v>
      </c>
      <c r="C63" s="196"/>
      <c r="D63" s="197" t="s">
        <v>290</v>
      </c>
    </row>
    <row r="64" spans="1:10" x14ac:dyDescent="0.25">
      <c r="A64" s="181" t="s">
        <v>35</v>
      </c>
      <c r="B64" s="195" t="s">
        <v>126</v>
      </c>
      <c r="C64" s="196"/>
      <c r="D64" s="197" t="s">
        <v>291</v>
      </c>
    </row>
    <row r="65" spans="1:4" x14ac:dyDescent="0.25">
      <c r="A65" s="181" t="s">
        <v>36</v>
      </c>
      <c r="B65" s="195" t="s">
        <v>127</v>
      </c>
      <c r="C65" s="196"/>
      <c r="D65" s="197" t="s">
        <v>292</v>
      </c>
    </row>
    <row r="66" spans="1:4" x14ac:dyDescent="0.25">
      <c r="A66" s="181" t="s">
        <v>37</v>
      </c>
      <c r="B66" s="195" t="s">
        <v>128</v>
      </c>
      <c r="C66" s="196"/>
      <c r="D66" s="197" t="s">
        <v>293</v>
      </c>
    </row>
    <row r="67" spans="1:4" x14ac:dyDescent="0.25">
      <c r="A67" s="181" t="s">
        <v>38</v>
      </c>
      <c r="B67" s="195">
        <v>23</v>
      </c>
      <c r="C67" s="196"/>
      <c r="D67" s="197" t="s">
        <v>294</v>
      </c>
    </row>
    <row r="68" spans="1:4" x14ac:dyDescent="0.25">
      <c r="A68" s="181" t="s">
        <v>39</v>
      </c>
      <c r="B68" s="195" t="s">
        <v>125</v>
      </c>
      <c r="C68" s="196"/>
      <c r="D68" s="197" t="s">
        <v>295</v>
      </c>
    </row>
    <row r="69" spans="1:4" x14ac:dyDescent="0.25">
      <c r="A69" s="181" t="s">
        <v>40</v>
      </c>
      <c r="B69" s="195" t="s">
        <v>118</v>
      </c>
      <c r="C69" s="196"/>
      <c r="D69" s="197" t="s">
        <v>296</v>
      </c>
    </row>
    <row r="70" spans="1:4" x14ac:dyDescent="0.25">
      <c r="A70" s="181" t="s">
        <v>41</v>
      </c>
      <c r="B70" s="195">
        <v>24</v>
      </c>
      <c r="C70" s="196"/>
      <c r="D70" s="197" t="s">
        <v>297</v>
      </c>
    </row>
    <row r="71" spans="1:4" x14ac:dyDescent="0.25">
      <c r="A71" s="181" t="s">
        <v>42</v>
      </c>
      <c r="B71" s="195" t="s">
        <v>130</v>
      </c>
      <c r="C71" s="196"/>
      <c r="D71" s="197" t="s">
        <v>298</v>
      </c>
    </row>
    <row r="72" spans="1:4" x14ac:dyDescent="0.25">
      <c r="A72" s="181" t="s">
        <v>43</v>
      </c>
      <c r="B72" s="195" t="s">
        <v>131</v>
      </c>
      <c r="C72" s="196"/>
      <c r="D72" s="197" t="s">
        <v>299</v>
      </c>
    </row>
    <row r="73" spans="1:4" x14ac:dyDescent="0.25">
      <c r="A73" s="181" t="s">
        <v>44</v>
      </c>
      <c r="B73" s="195" t="s">
        <v>132</v>
      </c>
      <c r="C73" s="196"/>
      <c r="D73" s="197" t="s">
        <v>300</v>
      </c>
    </row>
    <row r="74" spans="1:4" x14ac:dyDescent="0.25">
      <c r="A74" s="181" t="s">
        <v>45</v>
      </c>
      <c r="B74" s="195" t="s">
        <v>133</v>
      </c>
      <c r="C74" s="196"/>
      <c r="D74" s="197" t="s">
        <v>301</v>
      </c>
    </row>
    <row r="75" spans="1:4" x14ac:dyDescent="0.25">
      <c r="A75" s="181" t="s">
        <v>46</v>
      </c>
      <c r="B75" s="195" t="s">
        <v>120</v>
      </c>
      <c r="C75" s="196"/>
      <c r="D75" s="197" t="s">
        <v>302</v>
      </c>
    </row>
    <row r="76" spans="1:4" x14ac:dyDescent="0.25">
      <c r="A76" s="181" t="s">
        <v>47</v>
      </c>
      <c r="B76" s="195" t="s">
        <v>134</v>
      </c>
      <c r="C76" s="196"/>
      <c r="D76" s="197" t="s">
        <v>303</v>
      </c>
    </row>
    <row r="77" spans="1:4" x14ac:dyDescent="0.25">
      <c r="A77" s="181" t="s">
        <v>48</v>
      </c>
      <c r="B77" s="195" t="s">
        <v>135</v>
      </c>
      <c r="C77" s="196"/>
      <c r="D77" s="197" t="s">
        <v>304</v>
      </c>
    </row>
    <row r="78" spans="1:4" x14ac:dyDescent="0.25">
      <c r="A78" s="181" t="s">
        <v>49</v>
      </c>
      <c r="B78" s="195" t="s">
        <v>129</v>
      </c>
      <c r="C78" s="196"/>
      <c r="D78" s="197" t="s">
        <v>305</v>
      </c>
    </row>
    <row r="79" spans="1:4" x14ac:dyDescent="0.25">
      <c r="A79" s="181" t="s">
        <v>173</v>
      </c>
      <c r="B79" s="195" t="s">
        <v>120</v>
      </c>
      <c r="C79" s="196"/>
      <c r="D79" s="197" t="s">
        <v>306</v>
      </c>
    </row>
    <row r="80" spans="1:4" x14ac:dyDescent="0.25">
      <c r="A80" s="181" t="s">
        <v>160</v>
      </c>
      <c r="B80" s="195">
        <v>25</v>
      </c>
      <c r="C80" s="196"/>
      <c r="D80" s="197" t="s">
        <v>307</v>
      </c>
    </row>
    <row r="81" spans="1:4" x14ac:dyDescent="0.25">
      <c r="A81" s="181" t="s">
        <v>240</v>
      </c>
      <c r="B81" s="195">
        <v>26</v>
      </c>
      <c r="C81" s="196"/>
      <c r="D81" s="197" t="s">
        <v>308</v>
      </c>
    </row>
    <row r="82" spans="1:4" x14ac:dyDescent="0.25">
      <c r="A82" s="181" t="s">
        <v>50</v>
      </c>
      <c r="B82" s="195" t="s">
        <v>123</v>
      </c>
      <c r="C82" s="196"/>
      <c r="D82" s="197" t="s">
        <v>309</v>
      </c>
    </row>
    <row r="83" spans="1:4" x14ac:dyDescent="0.25">
      <c r="A83" s="181" t="s">
        <v>168</v>
      </c>
      <c r="B83" s="195" t="s">
        <v>134</v>
      </c>
      <c r="C83" s="196"/>
      <c r="D83" s="197" t="s">
        <v>310</v>
      </c>
    </row>
    <row r="84" spans="1:4" x14ac:dyDescent="0.25">
      <c r="A84" s="181" t="s">
        <v>241</v>
      </c>
      <c r="B84" s="195" t="s">
        <v>129</v>
      </c>
      <c r="C84" s="196"/>
      <c r="D84" s="197" t="s">
        <v>311</v>
      </c>
    </row>
    <row r="85" spans="1:4" x14ac:dyDescent="0.25">
      <c r="A85" s="181" t="s">
        <v>174</v>
      </c>
      <c r="B85" s="195" t="s">
        <v>118</v>
      </c>
      <c r="C85" s="196"/>
      <c r="D85" s="197" t="s">
        <v>312</v>
      </c>
    </row>
    <row r="86" spans="1:4" x14ac:dyDescent="0.25">
      <c r="A86" s="181" t="s">
        <v>175</v>
      </c>
      <c r="B86" s="195" t="s">
        <v>119</v>
      </c>
      <c r="C86" s="196"/>
      <c r="D86" s="197" t="s">
        <v>313</v>
      </c>
    </row>
    <row r="87" spans="1:4" x14ac:dyDescent="0.25">
      <c r="A87" s="181" t="s">
        <v>176</v>
      </c>
      <c r="B87" s="195" t="s">
        <v>125</v>
      </c>
      <c r="C87" s="196"/>
      <c r="D87" s="197" t="s">
        <v>314</v>
      </c>
    </row>
    <row r="88" spans="1:4" x14ac:dyDescent="0.25">
      <c r="A88" s="181" t="s">
        <v>241</v>
      </c>
      <c r="B88" s="195">
        <v>21</v>
      </c>
      <c r="C88" s="196"/>
      <c r="D88" s="197" t="s">
        <v>315</v>
      </c>
    </row>
    <row r="89" spans="1:4" x14ac:dyDescent="0.25">
      <c r="A89" s="181" t="s">
        <v>51</v>
      </c>
      <c r="B89" s="195" t="s">
        <v>136</v>
      </c>
      <c r="C89" s="196"/>
      <c r="D89" s="197" t="s">
        <v>316</v>
      </c>
    </row>
    <row r="90" spans="1:4" x14ac:dyDescent="0.25">
      <c r="A90" s="181" t="s">
        <v>162</v>
      </c>
      <c r="B90" s="195" t="s">
        <v>125</v>
      </c>
      <c r="C90" s="196"/>
      <c r="D90" s="197" t="s">
        <v>317</v>
      </c>
    </row>
    <row r="91" spans="1:4" x14ac:dyDescent="0.25">
      <c r="A91" s="181" t="s">
        <v>377</v>
      </c>
      <c r="B91" s="195" t="s">
        <v>128</v>
      </c>
      <c r="C91" s="196"/>
      <c r="D91" s="197" t="s">
        <v>378</v>
      </c>
    </row>
    <row r="92" spans="1:4" x14ac:dyDescent="0.25">
      <c r="A92" s="181" t="s">
        <v>242</v>
      </c>
      <c r="B92" s="195" t="s">
        <v>119</v>
      </c>
      <c r="C92" s="196"/>
      <c r="D92" s="197" t="s">
        <v>318</v>
      </c>
    </row>
    <row r="93" spans="1:4" x14ac:dyDescent="0.25">
      <c r="A93" s="181" t="s">
        <v>243</v>
      </c>
      <c r="B93" s="198" t="s">
        <v>152</v>
      </c>
      <c r="C93" s="196"/>
      <c r="D93" s="197" t="s">
        <v>319</v>
      </c>
    </row>
    <row r="94" spans="1:4" x14ac:dyDescent="0.25">
      <c r="A94" s="181" t="s">
        <v>244</v>
      </c>
      <c r="B94" s="195" t="s">
        <v>132</v>
      </c>
      <c r="C94" s="196"/>
      <c r="D94" s="197" t="s">
        <v>320</v>
      </c>
    </row>
    <row r="95" spans="1:4" x14ac:dyDescent="0.25">
      <c r="A95" s="181" t="s">
        <v>245</v>
      </c>
      <c r="B95" s="198" t="s">
        <v>124</v>
      </c>
      <c r="C95" s="196"/>
      <c r="D95" s="197" t="s">
        <v>321</v>
      </c>
    </row>
    <row r="96" spans="1:4" x14ac:dyDescent="0.25">
      <c r="A96" s="181" t="s">
        <v>246</v>
      </c>
      <c r="B96" s="198" t="s">
        <v>120</v>
      </c>
      <c r="C96" s="196"/>
      <c r="D96" s="197" t="s">
        <v>322</v>
      </c>
    </row>
    <row r="97" spans="1:4" x14ac:dyDescent="0.25">
      <c r="A97" s="181" t="s">
        <v>247</v>
      </c>
      <c r="B97" s="198" t="s">
        <v>137</v>
      </c>
      <c r="C97" s="196"/>
      <c r="D97" s="197" t="s">
        <v>323</v>
      </c>
    </row>
    <row r="98" spans="1:4" x14ac:dyDescent="0.25">
      <c r="A98" s="181" t="s">
        <v>248</v>
      </c>
      <c r="B98" s="198" t="s">
        <v>153</v>
      </c>
      <c r="C98" s="196"/>
      <c r="D98" s="197" t="s">
        <v>324</v>
      </c>
    </row>
    <row r="99" spans="1:4" x14ac:dyDescent="0.25">
      <c r="A99" s="181" t="s">
        <v>249</v>
      </c>
      <c r="B99" s="195" t="s">
        <v>134</v>
      </c>
      <c r="C99" s="196"/>
      <c r="D99" s="197" t="s">
        <v>325</v>
      </c>
    </row>
    <row r="100" spans="1:4" x14ac:dyDescent="0.25">
      <c r="A100" s="181" t="s">
        <v>250</v>
      </c>
      <c r="B100" s="198" t="s">
        <v>123</v>
      </c>
      <c r="C100" s="196"/>
      <c r="D100" s="197" t="s">
        <v>326</v>
      </c>
    </row>
    <row r="101" spans="1:4" x14ac:dyDescent="0.25">
      <c r="A101" s="181" t="s">
        <v>251</v>
      </c>
      <c r="B101" s="198" t="s">
        <v>128</v>
      </c>
      <c r="C101" s="196"/>
      <c r="D101" s="197" t="s">
        <v>327</v>
      </c>
    </row>
    <row r="102" spans="1:4" x14ac:dyDescent="0.25">
      <c r="A102" s="181" t="s">
        <v>252</v>
      </c>
      <c r="B102" s="198" t="s">
        <v>133</v>
      </c>
      <c r="C102" s="196"/>
      <c r="D102" s="197" t="s">
        <v>328</v>
      </c>
    </row>
    <row r="103" spans="1:4" x14ac:dyDescent="0.25">
      <c r="A103" s="181" t="s">
        <v>253</v>
      </c>
      <c r="B103" s="198" t="s">
        <v>129</v>
      </c>
      <c r="C103" s="196"/>
      <c r="D103" s="197" t="s">
        <v>329</v>
      </c>
    </row>
    <row r="104" spans="1:4" x14ac:dyDescent="0.25">
      <c r="A104" s="181" t="s">
        <v>254</v>
      </c>
      <c r="B104" s="198" t="s">
        <v>126</v>
      </c>
      <c r="C104" s="196"/>
      <c r="D104" s="197" t="s">
        <v>330</v>
      </c>
    </row>
    <row r="105" spans="1:4" x14ac:dyDescent="0.25">
      <c r="A105" s="181" t="s">
        <v>255</v>
      </c>
      <c r="B105" s="198" t="s">
        <v>127</v>
      </c>
      <c r="C105" s="196"/>
      <c r="D105" s="197" t="s">
        <v>331</v>
      </c>
    </row>
    <row r="106" spans="1:4" x14ac:dyDescent="0.25">
      <c r="A106" s="181" t="s">
        <v>256</v>
      </c>
      <c r="B106" s="198" t="s">
        <v>130</v>
      </c>
      <c r="C106" s="196"/>
      <c r="D106" s="197" t="s">
        <v>332</v>
      </c>
    </row>
    <row r="107" spans="1:4" x14ac:dyDescent="0.25">
      <c r="A107" s="181" t="s">
        <v>257</v>
      </c>
      <c r="B107" s="198" t="s">
        <v>131</v>
      </c>
      <c r="C107" s="196"/>
      <c r="D107" s="197" t="s">
        <v>333</v>
      </c>
    </row>
    <row r="108" spans="1:4" x14ac:dyDescent="0.25">
      <c r="A108" s="181" t="s">
        <v>258</v>
      </c>
      <c r="B108" s="198" t="s">
        <v>125</v>
      </c>
      <c r="C108" s="196"/>
      <c r="D108" s="197" t="s">
        <v>334</v>
      </c>
    </row>
    <row r="109" spans="1:4" x14ac:dyDescent="0.25">
      <c r="A109" s="181" t="s">
        <v>259</v>
      </c>
      <c r="B109" s="195" t="s">
        <v>135</v>
      </c>
      <c r="C109" s="196"/>
      <c r="D109" s="197" t="s">
        <v>335</v>
      </c>
    </row>
    <row r="110" spans="1:4" x14ac:dyDescent="0.25">
      <c r="A110" s="181" t="s">
        <v>260</v>
      </c>
      <c r="B110" s="195" t="s">
        <v>122</v>
      </c>
      <c r="C110" s="196"/>
      <c r="D110" s="197" t="s">
        <v>336</v>
      </c>
    </row>
    <row r="111" spans="1:4" x14ac:dyDescent="0.25">
      <c r="A111" s="181" t="s">
        <v>261</v>
      </c>
      <c r="B111" s="195" t="s">
        <v>118</v>
      </c>
      <c r="C111" s="196"/>
      <c r="D111" s="197" t="s">
        <v>337</v>
      </c>
    </row>
    <row r="112" spans="1:4" x14ac:dyDescent="0.25">
      <c r="A112" s="181" t="s">
        <v>262</v>
      </c>
      <c r="B112" s="195" t="s">
        <v>138</v>
      </c>
      <c r="C112" s="196"/>
      <c r="D112" s="197" t="s">
        <v>338</v>
      </c>
    </row>
    <row r="113" spans="1:4" x14ac:dyDescent="0.25">
      <c r="A113" s="181" t="s">
        <v>263</v>
      </c>
      <c r="B113" s="195" t="s">
        <v>120</v>
      </c>
      <c r="C113" s="196"/>
      <c r="D113" s="197" t="s">
        <v>339</v>
      </c>
    </row>
    <row r="114" spans="1:4" x14ac:dyDescent="0.25">
      <c r="A114" s="181" t="s">
        <v>264</v>
      </c>
      <c r="B114" s="195">
        <v>22</v>
      </c>
      <c r="C114" s="196"/>
      <c r="D114" s="197" t="s">
        <v>340</v>
      </c>
    </row>
    <row r="115" spans="1:4" x14ac:dyDescent="0.25">
      <c r="A115" s="181" t="s">
        <v>52</v>
      </c>
      <c r="B115" s="195" t="s">
        <v>120</v>
      </c>
      <c r="C115" s="196"/>
      <c r="D115" s="197" t="s">
        <v>341</v>
      </c>
    </row>
    <row r="116" spans="1:4" x14ac:dyDescent="0.25">
      <c r="A116" s="181" t="s">
        <v>53</v>
      </c>
      <c r="B116" s="195" t="s">
        <v>123</v>
      </c>
      <c r="C116" s="196"/>
      <c r="D116" s="197" t="s">
        <v>342</v>
      </c>
    </row>
    <row r="117" spans="1:4" x14ac:dyDescent="0.25">
      <c r="A117" s="181" t="s">
        <v>54</v>
      </c>
      <c r="B117" s="195" t="s">
        <v>125</v>
      </c>
      <c r="C117" s="196"/>
      <c r="D117" s="197" t="s">
        <v>343</v>
      </c>
    </row>
    <row r="118" spans="1:4" x14ac:dyDescent="0.25">
      <c r="A118" s="181" t="s">
        <v>55</v>
      </c>
      <c r="B118" s="195" t="s">
        <v>129</v>
      </c>
      <c r="C118" s="196"/>
      <c r="D118" s="197" t="s">
        <v>344</v>
      </c>
    </row>
    <row r="119" spans="1:4" x14ac:dyDescent="0.25">
      <c r="A119" s="181" t="s">
        <v>56</v>
      </c>
      <c r="B119" s="195" t="s">
        <v>123</v>
      </c>
      <c r="C119" s="196"/>
      <c r="D119" s="197" t="s">
        <v>345</v>
      </c>
    </row>
    <row r="120" spans="1:4" x14ac:dyDescent="0.25">
      <c r="A120" s="181" t="s">
        <v>265</v>
      </c>
      <c r="B120" s="195" t="s">
        <v>123</v>
      </c>
      <c r="C120" s="196"/>
      <c r="D120" s="197" t="s">
        <v>346</v>
      </c>
    </row>
    <row r="121" spans="1:4" x14ac:dyDescent="0.25">
      <c r="A121" s="181" t="s">
        <v>266</v>
      </c>
      <c r="B121" s="195">
        <v>24</v>
      </c>
      <c r="C121" s="196"/>
      <c r="D121" s="197" t="s">
        <v>347</v>
      </c>
    </row>
    <row r="122" spans="1:4" x14ac:dyDescent="0.25">
      <c r="A122" s="181" t="s">
        <v>57</v>
      </c>
      <c r="B122" s="195" t="s">
        <v>120</v>
      </c>
      <c r="C122" s="196"/>
      <c r="D122" s="197" t="s">
        <v>348</v>
      </c>
    </row>
    <row r="123" spans="1:4" x14ac:dyDescent="0.25">
      <c r="A123" s="181" t="s">
        <v>267</v>
      </c>
      <c r="B123" s="195" t="s">
        <v>129</v>
      </c>
      <c r="C123" s="196"/>
      <c r="D123" s="197" t="s">
        <v>349</v>
      </c>
    </row>
    <row r="124" spans="1:4" x14ac:dyDescent="0.25">
      <c r="A124" s="181" t="s">
        <v>170</v>
      </c>
      <c r="B124" s="195" t="s">
        <v>125</v>
      </c>
      <c r="C124" s="196"/>
      <c r="D124" s="197" t="s">
        <v>350</v>
      </c>
    </row>
    <row r="125" spans="1:4" x14ac:dyDescent="0.25">
      <c r="A125" s="181" t="s">
        <v>171</v>
      </c>
      <c r="B125" s="195" t="s">
        <v>119</v>
      </c>
      <c r="C125" s="196"/>
      <c r="D125" s="197" t="s">
        <v>351</v>
      </c>
    </row>
    <row r="126" spans="1:4" x14ac:dyDescent="0.25">
      <c r="A126" s="181" t="s">
        <v>169</v>
      </c>
      <c r="B126" s="195" t="s">
        <v>118</v>
      </c>
      <c r="C126" s="196"/>
      <c r="D126" s="197" t="s">
        <v>352</v>
      </c>
    </row>
    <row r="127" spans="1:4" x14ac:dyDescent="0.25">
      <c r="A127" s="181" t="s">
        <v>268</v>
      </c>
      <c r="B127" s="195" t="s">
        <v>128</v>
      </c>
      <c r="C127" s="196"/>
      <c r="D127" s="197" t="s">
        <v>353</v>
      </c>
    </row>
    <row r="128" spans="1:4" x14ac:dyDescent="0.25">
      <c r="A128" s="181" t="s">
        <v>269</v>
      </c>
      <c r="B128" s="195" t="s">
        <v>124</v>
      </c>
      <c r="C128" s="196"/>
      <c r="D128" s="197" t="s">
        <v>354</v>
      </c>
    </row>
    <row r="129" spans="1:4" x14ac:dyDescent="0.25">
      <c r="A129" s="181" t="s">
        <v>270</v>
      </c>
      <c r="B129" s="195" t="s">
        <v>133</v>
      </c>
      <c r="C129" s="196"/>
      <c r="D129" s="197" t="s">
        <v>355</v>
      </c>
    </row>
    <row r="130" spans="1:4" x14ac:dyDescent="0.25">
      <c r="A130" s="181" t="s">
        <v>58</v>
      </c>
      <c r="B130" s="195" t="s">
        <v>129</v>
      </c>
      <c r="C130" s="196"/>
      <c r="D130" s="197" t="s">
        <v>356</v>
      </c>
    </row>
    <row r="131" spans="1:4" x14ac:dyDescent="0.25">
      <c r="A131" s="181" t="s">
        <v>177</v>
      </c>
      <c r="B131" s="195" t="s">
        <v>118</v>
      </c>
      <c r="C131" s="196"/>
      <c r="D131" s="197" t="s">
        <v>357</v>
      </c>
    </row>
    <row r="132" spans="1:4" x14ac:dyDescent="0.25">
      <c r="A132" s="181" t="s">
        <v>271</v>
      </c>
      <c r="B132" s="195">
        <v>30</v>
      </c>
      <c r="C132" s="196"/>
      <c r="D132" s="197" t="s">
        <v>358</v>
      </c>
    </row>
    <row r="133" spans="1:4" x14ac:dyDescent="0.25">
      <c r="A133" s="181" t="s">
        <v>272</v>
      </c>
      <c r="B133" s="195">
        <v>31</v>
      </c>
      <c r="C133" s="196"/>
      <c r="D133" s="197" t="s">
        <v>359</v>
      </c>
    </row>
    <row r="134" spans="1:4" x14ac:dyDescent="0.25">
      <c r="A134" s="181" t="s">
        <v>273</v>
      </c>
      <c r="B134" s="195">
        <v>32</v>
      </c>
      <c r="C134" s="196"/>
      <c r="D134" s="197" t="s">
        <v>360</v>
      </c>
    </row>
    <row r="135" spans="1:4" x14ac:dyDescent="0.25">
      <c r="A135" s="181" t="s">
        <v>274</v>
      </c>
      <c r="B135" s="195">
        <v>33</v>
      </c>
      <c r="C135" s="196"/>
      <c r="D135" s="197" t="s">
        <v>361</v>
      </c>
    </row>
    <row r="136" spans="1:4" x14ac:dyDescent="0.25">
      <c r="A136" s="181" t="s">
        <v>275</v>
      </c>
      <c r="B136" s="195">
        <v>34</v>
      </c>
      <c r="C136" s="196"/>
      <c r="D136" s="197" t="s">
        <v>362</v>
      </c>
    </row>
    <row r="137" spans="1:4" x14ac:dyDescent="0.25">
      <c r="A137" s="181" t="s">
        <v>276</v>
      </c>
      <c r="B137" s="195">
        <v>35</v>
      </c>
      <c r="C137" s="196"/>
      <c r="D137" s="197" t="s">
        <v>363</v>
      </c>
    </row>
    <row r="138" spans="1:4" x14ac:dyDescent="0.25">
      <c r="A138" s="181" t="s">
        <v>277</v>
      </c>
      <c r="B138" s="195">
        <v>36</v>
      </c>
      <c r="C138" s="196"/>
      <c r="D138" s="197" t="s">
        <v>364</v>
      </c>
    </row>
    <row r="139" spans="1:4" x14ac:dyDescent="0.25">
      <c r="A139" s="181" t="s">
        <v>278</v>
      </c>
      <c r="B139" s="195">
        <v>37</v>
      </c>
      <c r="C139" s="196"/>
      <c r="D139" s="197" t="s">
        <v>365</v>
      </c>
    </row>
    <row r="140" spans="1:4" x14ac:dyDescent="0.25">
      <c r="A140" s="181" t="s">
        <v>279</v>
      </c>
      <c r="B140" s="195">
        <v>38</v>
      </c>
      <c r="C140" s="196"/>
      <c r="D140" s="197" t="s">
        <v>366</v>
      </c>
    </row>
    <row r="141" spans="1:4" x14ac:dyDescent="0.25">
      <c r="A141" s="181" t="s">
        <v>280</v>
      </c>
      <c r="B141" s="195">
        <v>39</v>
      </c>
      <c r="C141" s="196"/>
      <c r="D141" s="197" t="s">
        <v>367</v>
      </c>
    </row>
    <row r="142" spans="1:4" x14ac:dyDescent="0.25">
      <c r="A142" s="186"/>
    </row>
    <row r="143" spans="1:4" x14ac:dyDescent="0.25">
      <c r="A143" s="182" t="s">
        <v>178</v>
      </c>
    </row>
    <row r="144" spans="1:4" x14ac:dyDescent="0.25">
      <c r="A144" s="186" t="s">
        <v>59</v>
      </c>
      <c r="B144" s="187" t="s">
        <v>108</v>
      </c>
    </row>
    <row r="145" spans="1:2" x14ac:dyDescent="0.25">
      <c r="A145" s="186" t="s">
        <v>60</v>
      </c>
      <c r="B145" s="187" t="s">
        <v>109</v>
      </c>
    </row>
    <row r="146" spans="1:2" x14ac:dyDescent="0.25">
      <c r="A146" s="186" t="s">
        <v>61</v>
      </c>
      <c r="B146" s="187" t="s">
        <v>112</v>
      </c>
    </row>
    <row r="147" spans="1:2" x14ac:dyDescent="0.25">
      <c r="A147" s="186" t="s">
        <v>179</v>
      </c>
      <c r="B147" s="187" t="s">
        <v>114</v>
      </c>
    </row>
    <row r="148" spans="1:2" x14ac:dyDescent="0.25">
      <c r="A148" s="186" t="s">
        <v>62</v>
      </c>
      <c r="B148" s="187" t="s">
        <v>113</v>
      </c>
    </row>
    <row r="149" spans="1:2" x14ac:dyDescent="0.25">
      <c r="A149" s="186" t="s">
        <v>157</v>
      </c>
      <c r="B149" s="187" t="s">
        <v>111</v>
      </c>
    </row>
    <row r="150" spans="1:2" x14ac:dyDescent="0.25">
      <c r="A150" s="186" t="s">
        <v>158</v>
      </c>
      <c r="B150" s="183" t="s">
        <v>115</v>
      </c>
    </row>
    <row r="151" spans="1:2" x14ac:dyDescent="0.25">
      <c r="A151" s="189"/>
    </row>
    <row r="152" spans="1:2" x14ac:dyDescent="0.25">
      <c r="A152" s="189"/>
    </row>
    <row r="153" spans="1:2" x14ac:dyDescent="0.25">
      <c r="A153" s="182" t="s">
        <v>63</v>
      </c>
    </row>
    <row r="154" spans="1:2" x14ac:dyDescent="0.25">
      <c r="A154" s="186" t="s">
        <v>104</v>
      </c>
      <c r="B154" s="188">
        <v>1</v>
      </c>
    </row>
    <row r="155" spans="1:2" x14ac:dyDescent="0.25">
      <c r="A155" s="186" t="s">
        <v>11</v>
      </c>
      <c r="B155" s="188">
        <v>2</v>
      </c>
    </row>
    <row r="156" spans="1:2" x14ac:dyDescent="0.25">
      <c r="A156" s="186" t="s">
        <v>12</v>
      </c>
      <c r="B156" s="188">
        <v>3</v>
      </c>
    </row>
    <row r="157" spans="1:2" x14ac:dyDescent="0.25">
      <c r="A157" s="186" t="s">
        <v>64</v>
      </c>
      <c r="B157" s="191" t="s">
        <v>139</v>
      </c>
    </row>
    <row r="158" spans="1:2" x14ac:dyDescent="0.25">
      <c r="A158" s="186"/>
    </row>
    <row r="159" spans="1:2" x14ac:dyDescent="0.25">
      <c r="A159" s="186"/>
    </row>
    <row r="160" spans="1:2" x14ac:dyDescent="0.25">
      <c r="A160" s="182" t="s">
        <v>65</v>
      </c>
    </row>
    <row r="161" spans="1:1" x14ac:dyDescent="0.25">
      <c r="A161" s="186" t="s">
        <v>10</v>
      </c>
    </row>
    <row r="162" spans="1:1" x14ac:dyDescent="0.25">
      <c r="A162" s="186" t="s">
        <v>11</v>
      </c>
    </row>
    <row r="163" spans="1:1" x14ac:dyDescent="0.25">
      <c r="A163" s="186" t="s">
        <v>66</v>
      </c>
    </row>
    <row r="164" spans="1:1" x14ac:dyDescent="0.25">
      <c r="A164" s="186" t="s">
        <v>12</v>
      </c>
    </row>
    <row r="165" spans="1:1" x14ac:dyDescent="0.25">
      <c r="A165" s="186" t="s">
        <v>13</v>
      </c>
    </row>
    <row r="166" spans="1:1" x14ac:dyDescent="0.25">
      <c r="A166" s="186" t="s">
        <v>67</v>
      </c>
    </row>
    <row r="167" spans="1:1" x14ac:dyDescent="0.25">
      <c r="A167" s="186" t="s">
        <v>14</v>
      </c>
    </row>
    <row r="168" spans="1:1" x14ac:dyDescent="0.25">
      <c r="A168" s="186" t="s">
        <v>15</v>
      </c>
    </row>
    <row r="169" spans="1:1" x14ac:dyDescent="0.25">
      <c r="A169" s="186" t="s">
        <v>68</v>
      </c>
    </row>
    <row r="170" spans="1:1" x14ac:dyDescent="0.25">
      <c r="A170" s="186" t="s">
        <v>16</v>
      </c>
    </row>
    <row r="171" spans="1:1" x14ac:dyDescent="0.25">
      <c r="A171" s="186" t="s">
        <v>69</v>
      </c>
    </row>
    <row r="172" spans="1:1" x14ac:dyDescent="0.25">
      <c r="A172" s="186" t="s">
        <v>70</v>
      </c>
    </row>
    <row r="173" spans="1:1" x14ac:dyDescent="0.25">
      <c r="A173" s="186"/>
    </row>
    <row r="174" spans="1:1" x14ac:dyDescent="0.25">
      <c r="A174" s="186"/>
    </row>
    <row r="175" spans="1:1" x14ac:dyDescent="0.25">
      <c r="A175" s="182" t="s">
        <v>71</v>
      </c>
    </row>
    <row r="176" spans="1:1" x14ac:dyDescent="0.25">
      <c r="A176" s="192" t="s">
        <v>72</v>
      </c>
    </row>
    <row r="177" spans="1:1" x14ac:dyDescent="0.25">
      <c r="A177" s="192" t="s">
        <v>73</v>
      </c>
    </row>
    <row r="178" spans="1:1" x14ac:dyDescent="0.25">
      <c r="A178" s="192" t="s">
        <v>74</v>
      </c>
    </row>
    <row r="179" spans="1:1" x14ac:dyDescent="0.25">
      <c r="A179" s="192" t="s">
        <v>75</v>
      </c>
    </row>
    <row r="180" spans="1:1" x14ac:dyDescent="0.25">
      <c r="A180" s="193" t="s">
        <v>76</v>
      </c>
    </row>
    <row r="181" spans="1:1" x14ac:dyDescent="0.25">
      <c r="A181" s="193" t="s">
        <v>77</v>
      </c>
    </row>
    <row r="182" spans="1:1" x14ac:dyDescent="0.25">
      <c r="A182" s="193" t="s">
        <v>78</v>
      </c>
    </row>
    <row r="183" spans="1:1" x14ac:dyDescent="0.25">
      <c r="A183" s="193" t="s">
        <v>79</v>
      </c>
    </row>
    <row r="184" spans="1:1" x14ac:dyDescent="0.25">
      <c r="A184" s="186"/>
    </row>
    <row r="185" spans="1:1" x14ac:dyDescent="0.25">
      <c r="A185" s="182" t="s">
        <v>80</v>
      </c>
    </row>
    <row r="186" spans="1:1" x14ac:dyDescent="0.25">
      <c r="A186" s="186">
        <v>1</v>
      </c>
    </row>
    <row r="187" spans="1:1" x14ac:dyDescent="0.25">
      <c r="A187" s="186">
        <v>2</v>
      </c>
    </row>
    <row r="188" spans="1:1" x14ac:dyDescent="0.25">
      <c r="A188" s="186">
        <v>3</v>
      </c>
    </row>
    <row r="189" spans="1:1" x14ac:dyDescent="0.25">
      <c r="A189" s="186">
        <v>4</v>
      </c>
    </row>
    <row r="190" spans="1:1" x14ac:dyDescent="0.25">
      <c r="A190" s="186"/>
    </row>
    <row r="191" spans="1:1" x14ac:dyDescent="0.25">
      <c r="A191" s="182" t="s">
        <v>81</v>
      </c>
    </row>
    <row r="192" spans="1:1" x14ac:dyDescent="0.25">
      <c r="A192" s="186" t="s">
        <v>82</v>
      </c>
    </row>
    <row r="193" spans="1:2" x14ac:dyDescent="0.25">
      <c r="A193" s="186" t="s">
        <v>83</v>
      </c>
    </row>
    <row r="194" spans="1:2" x14ac:dyDescent="0.25">
      <c r="A194" s="186" t="s">
        <v>84</v>
      </c>
    </row>
    <row r="195" spans="1:2" x14ac:dyDescent="0.25">
      <c r="A195" s="186" t="s">
        <v>85</v>
      </c>
    </row>
    <row r="196" spans="1:2" x14ac:dyDescent="0.25">
      <c r="A196" s="186" t="s">
        <v>86</v>
      </c>
    </row>
    <row r="197" spans="1:2" x14ac:dyDescent="0.25">
      <c r="A197" s="186" t="s">
        <v>87</v>
      </c>
    </row>
    <row r="198" spans="1:2" x14ac:dyDescent="0.25">
      <c r="A198" s="186"/>
    </row>
    <row r="199" spans="1:2" x14ac:dyDescent="0.25">
      <c r="A199" s="182" t="s">
        <v>88</v>
      </c>
    </row>
    <row r="200" spans="1:2" x14ac:dyDescent="0.25">
      <c r="A200" s="200">
        <v>12</v>
      </c>
      <c r="B200" s="199"/>
    </row>
    <row r="201" spans="1:2" x14ac:dyDescent="0.25">
      <c r="A201" s="200">
        <v>40</v>
      </c>
      <c r="B201" s="199"/>
    </row>
    <row r="202" spans="1:2" x14ac:dyDescent="0.25">
      <c r="A202" s="200">
        <v>45</v>
      </c>
      <c r="B202" s="199"/>
    </row>
    <row r="203" spans="1:2" x14ac:dyDescent="0.25">
      <c r="A203" s="200">
        <v>52</v>
      </c>
      <c r="B203" s="199"/>
    </row>
    <row r="204" spans="1:2" x14ac:dyDescent="0.25">
      <c r="A204" s="200">
        <v>57</v>
      </c>
      <c r="B204" s="199"/>
    </row>
    <row r="205" spans="1:2" x14ac:dyDescent="0.25">
      <c r="A205" s="200">
        <v>60</v>
      </c>
      <c r="B205" s="199"/>
    </row>
    <row r="206" spans="1:2" x14ac:dyDescent="0.25">
      <c r="A206" s="200">
        <v>70</v>
      </c>
      <c r="B206" s="199"/>
    </row>
    <row r="207" spans="1:2" x14ac:dyDescent="0.25">
      <c r="A207" s="200">
        <v>72</v>
      </c>
      <c r="B207" s="199"/>
    </row>
    <row r="208" spans="1:2" x14ac:dyDescent="0.25">
      <c r="A208" s="200">
        <v>76</v>
      </c>
      <c r="B208" s="199"/>
    </row>
    <row r="209" spans="1:2" x14ac:dyDescent="0.25">
      <c r="A209" s="200">
        <v>81</v>
      </c>
      <c r="B209" s="199"/>
    </row>
    <row r="210" spans="1:2" x14ac:dyDescent="0.25">
      <c r="A210" s="200">
        <v>90</v>
      </c>
      <c r="B210" s="199"/>
    </row>
    <row r="211" spans="1:2" x14ac:dyDescent="0.25">
      <c r="A211" s="200">
        <v>92</v>
      </c>
      <c r="B211" s="199"/>
    </row>
    <row r="212" spans="1:2" x14ac:dyDescent="0.25">
      <c r="A212" s="200">
        <v>108</v>
      </c>
      <c r="B212" s="199"/>
    </row>
    <row r="213" spans="1:2" x14ac:dyDescent="0.25">
      <c r="A213" s="200">
        <v>13</v>
      </c>
      <c r="B213"/>
    </row>
    <row r="214" spans="1:2" x14ac:dyDescent="0.25">
      <c r="A214" s="200">
        <v>14</v>
      </c>
      <c r="B214"/>
    </row>
    <row r="215" spans="1:2" x14ac:dyDescent="0.25">
      <c r="B215"/>
    </row>
    <row r="216" spans="1:2" x14ac:dyDescent="0.25">
      <c r="B216"/>
    </row>
    <row r="217" spans="1:2" x14ac:dyDescent="0.25">
      <c r="B217"/>
    </row>
    <row r="218" spans="1:2" x14ac:dyDescent="0.25">
      <c r="B218"/>
    </row>
    <row r="219" spans="1:2" x14ac:dyDescent="0.25">
      <c r="B219"/>
    </row>
    <row r="220" spans="1:2" x14ac:dyDescent="0.25">
      <c r="B220"/>
    </row>
  </sheetData>
  <sortState ref="B198:B218">
    <sortCondition ref="B198"/>
  </sortState>
  <dataValidations count="1">
    <dataValidation type="list" allowBlank="1" showInputMessage="1" showErrorMessage="1" sqref="A176">
      <formula1>$A$196:$A$199</formula1>
    </dataValidation>
  </dataValidations>
  <pageMargins left="0.7" right="0.7" top="0.75" bottom="0.75" header="0.3" footer="0.3"/>
  <pageSetup paperSize="9" orientation="portrait" horizontalDpi="4294967293" verticalDpi="0" r:id="rId1"/>
  <ignoredErrors>
    <ignoredError sqref="B157 B2:B13 B25:B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13</vt:i4>
      </vt:variant>
      <vt:variant>
        <vt:lpstr>Zakresy nazwane</vt:lpstr>
      </vt:variant>
      <vt:variant>
        <vt:i4>12</vt:i4>
      </vt:variant>
    </vt:vector>
  </HeadingPairs>
  <TitlesOfParts>
    <vt:vector size="25" baseType="lpstr">
      <vt:lpstr>Powierzenie</vt:lpstr>
      <vt:lpstr>Rachunek I</vt:lpstr>
      <vt:lpstr>Rachunek II</vt:lpstr>
      <vt:lpstr>Rachunek III</vt:lpstr>
      <vt:lpstr>Rachunek IV</vt:lpstr>
      <vt:lpstr>Rachunek V</vt:lpstr>
      <vt:lpstr>RachunekVI</vt:lpstr>
      <vt:lpstr>Rachunek VII</vt:lpstr>
      <vt:lpstr>Rachunek VIII</vt:lpstr>
      <vt:lpstr>Rachunek IX</vt:lpstr>
      <vt:lpstr>Rachunek X</vt:lpstr>
      <vt:lpstr>Rachunek reczny</vt:lpstr>
      <vt:lpstr>dane</vt:lpstr>
      <vt:lpstr>Powierzenie!Obszar_wydruku</vt:lpstr>
      <vt:lpstr>'Rachunek I'!Obszar_wydruku</vt:lpstr>
      <vt:lpstr>'Rachunek II'!Obszar_wydruku</vt:lpstr>
      <vt:lpstr>'Rachunek III'!Obszar_wydruku</vt:lpstr>
      <vt:lpstr>'Rachunek IV'!Obszar_wydruku</vt:lpstr>
      <vt:lpstr>'Rachunek IX'!Obszar_wydruku</vt:lpstr>
      <vt:lpstr>'Rachunek reczny'!Obszar_wydruku</vt:lpstr>
      <vt:lpstr>'Rachunek V'!Obszar_wydruku</vt:lpstr>
      <vt:lpstr>'Rachunek VII'!Obszar_wydruku</vt:lpstr>
      <vt:lpstr>'Rachunek VIII'!Obszar_wydruku</vt:lpstr>
      <vt:lpstr>'Rachunek X'!Obszar_wydruku</vt:lpstr>
      <vt:lpstr>RachunekVI!Obszar_wydruku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Ewa Dżbik</cp:lastModifiedBy>
  <cp:lastPrinted>2016-09-09T12:29:22Z</cp:lastPrinted>
  <dcterms:created xsi:type="dcterms:W3CDTF">2013-11-10T17:09:37Z</dcterms:created>
  <dcterms:modified xsi:type="dcterms:W3CDTF">2021-09-08T14:20:14Z</dcterms:modified>
</cp:coreProperties>
</file>